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fcogovuk.sharepoint.com/teams/FCDOEstimates/Shared Documents/General/2026-27 Main Estimate/Memorandum/"/>
    </mc:Choice>
  </mc:AlternateContent>
  <xr:revisionPtr revIDLastSave="1773" documentId="8_{6FA4EF72-BA21-4D2B-BB96-86DD9EDCE604}" xr6:coauthVersionLast="47" xr6:coauthVersionMax="47" xr10:uidLastSave="{8FCBF49C-272C-4CBD-A5AF-80C9CDC5A6A1}"/>
  <bookViews>
    <workbookView xWindow="-110" yWindow="-110" windowWidth="19420" windowHeight="10300" activeTab="2" xr2:uid="{00000000-000D-0000-FFFF-FFFF00000000}"/>
  </bookViews>
  <sheets>
    <sheet name="Table A (DEL)" sheetId="2" r:id="rId1"/>
    <sheet name="Table A (AME)" sheetId="3" r:id="rId2"/>
    <sheet name="Table B" sheetId="1" r:id="rId3"/>
  </sheets>
  <definedNames>
    <definedName name="_xlnm._FilterDatabase" localSheetId="2" hidden="1">'Table B'!$A$4:$E$59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E8" i="2" l="1"/>
  <c r="D16" i="2"/>
  <c r="D43" i="1"/>
  <c r="D28" i="1"/>
  <c r="D36" i="1"/>
  <c r="D12" i="1" l="1"/>
  <c r="C5" i="1"/>
  <c r="D10" i="1"/>
  <c r="D9" i="1"/>
  <c r="F39" i="2"/>
  <c r="E39" i="2"/>
  <c r="D39" i="2"/>
  <c r="E36" i="2"/>
  <c r="D36" i="2"/>
  <c r="F36" i="2" l="1"/>
  <c r="F27" i="2" l="1"/>
  <c r="F24" i="2"/>
  <c r="D5" i="1" l="1"/>
  <c r="D16" i="1"/>
  <c r="D18" i="1"/>
  <c r="D19" i="1"/>
  <c r="D27" i="1"/>
  <c r="D31" i="1"/>
  <c r="D32" i="1"/>
  <c r="D33" i="1"/>
  <c r="D34" i="1"/>
  <c r="D35" i="1"/>
  <c r="D39" i="1"/>
  <c r="D40" i="1"/>
  <c r="D41" i="1"/>
  <c r="C59" i="1"/>
  <c r="K13" i="3"/>
  <c r="K15" i="3" s="1"/>
  <c r="J13" i="3"/>
  <c r="J15" i="3" s="1"/>
  <c r="F8" i="3"/>
  <c r="J39" i="2"/>
  <c r="K39" i="2"/>
  <c r="L39" i="2"/>
  <c r="J33" i="2"/>
  <c r="L33" i="2" s="1"/>
  <c r="K33" i="2"/>
  <c r="D13" i="3"/>
  <c r="E13" i="3"/>
  <c r="F13" i="3"/>
  <c r="E9" i="3"/>
  <c r="K36" i="2"/>
  <c r="K28" i="2"/>
  <c r="K25" i="2"/>
  <c r="K22" i="2"/>
  <c r="K19" i="2"/>
  <c r="K16" i="2"/>
  <c r="K9" i="2"/>
  <c r="E33" i="2"/>
  <c r="E28" i="2"/>
  <c r="E25" i="2"/>
  <c r="E22" i="2"/>
  <c r="E19" i="2"/>
  <c r="E16" i="2"/>
  <c r="E9" i="2"/>
  <c r="F12" i="2"/>
  <c r="F13" i="2"/>
  <c r="F14" i="2"/>
  <c r="F15" i="2"/>
  <c r="F11" i="2"/>
  <c r="J28" i="2"/>
  <c r="D28" i="2"/>
  <c r="J25" i="2"/>
  <c r="D25" i="2"/>
  <c r="F31" i="2"/>
  <c r="F32" i="2"/>
  <c r="D9" i="3"/>
  <c r="D15" i="3" s="1"/>
  <c r="J36" i="2"/>
  <c r="D33" i="2"/>
  <c r="G36" i="2" s="1"/>
  <c r="J16" i="2"/>
  <c r="L16" i="2" s="1"/>
  <c r="K9" i="3"/>
  <c r="J9" i="3"/>
  <c r="L9" i="3"/>
  <c r="F7" i="3"/>
  <c r="G39" i="2"/>
  <c r="F38" i="2"/>
  <c r="L35" i="2"/>
  <c r="F35" i="2"/>
  <c r="F30" i="2"/>
  <c r="J22" i="2"/>
  <c r="D22" i="2"/>
  <c r="F21" i="2"/>
  <c r="J19" i="2"/>
  <c r="L19" i="2" s="1"/>
  <c r="D19" i="2"/>
  <c r="F18" i="2"/>
  <c r="J9" i="2"/>
  <c r="D9" i="2"/>
  <c r="F8" i="2"/>
  <c r="F7" i="2"/>
  <c r="E59" i="1"/>
  <c r="B59" i="1"/>
  <c r="F19" i="2" l="1"/>
  <c r="G19" i="2" s="1"/>
  <c r="D42" i="2"/>
  <c r="D59" i="1"/>
  <c r="L28" i="2"/>
  <c r="M28" i="2" s="1"/>
  <c r="L36" i="2"/>
  <c r="F33" i="2"/>
  <c r="G33" i="2" s="1"/>
  <c r="L15" i="3"/>
  <c r="M15" i="3" s="1"/>
  <c r="L13" i="3"/>
  <c r="M13" i="3" s="1"/>
  <c r="F9" i="3"/>
  <c r="G9" i="3" s="1"/>
  <c r="E15" i="3"/>
  <c r="F15" i="3" s="1"/>
  <c r="G15" i="3" s="1"/>
  <c r="L25" i="2"/>
  <c r="M25" i="2" s="1"/>
  <c r="L22" i="2"/>
  <c r="M22" i="2" s="1"/>
  <c r="K42" i="2"/>
  <c r="L9" i="2"/>
  <c r="M9" i="2" s="1"/>
  <c r="J42" i="2"/>
  <c r="F28" i="2"/>
  <c r="G28" i="2" s="1"/>
  <c r="F25" i="2"/>
  <c r="G25" i="2" s="1"/>
  <c r="F22" i="2"/>
  <c r="G22" i="2" s="1"/>
  <c r="E42" i="2"/>
  <c r="F16" i="2"/>
  <c r="G16" i="2" s="1"/>
  <c r="F9" i="2"/>
  <c r="G9" i="2" s="1"/>
  <c r="L42" i="2" l="1"/>
  <c r="M42" i="2" s="1"/>
  <c r="F42" i="2"/>
  <c r="G42" i="2" s="1"/>
</calcChain>
</file>

<file path=xl/sharedStrings.xml><?xml version="1.0" encoding="utf-8"?>
<sst xmlns="http://schemas.openxmlformats.org/spreadsheetml/2006/main" count="137" uniqueCount="87">
  <si>
    <t>Table A (i) Departmental Expenditure Limits (DELs)</t>
  </si>
  <si>
    <t>Subheads</t>
  </si>
  <si>
    <t>Description</t>
  </si>
  <si>
    <t>Programme</t>
  </si>
  <si>
    <t>Resource</t>
  </si>
  <si>
    <t>Capital</t>
  </si>
  <si>
    <t>This year 
(Main Estimates budget sought)</t>
  </si>
  <si>
    <t>Last year 
(Supp Estimates budget approved)</t>
  </si>
  <si>
    <t>change from last year</t>
  </si>
  <si>
    <t>£ million</t>
  </si>
  <si>
    <t>%</t>
  </si>
  <si>
    <t xml:space="preserve">see note  number </t>
  </si>
  <si>
    <t>A</t>
  </si>
  <si>
    <t>Operating costs, frontline diplomacy and overseas</t>
  </si>
  <si>
    <t>Administration</t>
  </si>
  <si>
    <t>network</t>
  </si>
  <si>
    <t>sub total</t>
  </si>
  <si>
    <t>B</t>
  </si>
  <si>
    <t>Arms length Bodies</t>
  </si>
  <si>
    <t>CSC scholarship relating to developing countries</t>
  </si>
  <si>
    <t>Independent Commission for Aid Impact</t>
  </si>
  <si>
    <t>Westminster Foundation for Democracy</t>
  </si>
  <si>
    <t>Marshall Aid Commemoration Commission</t>
  </si>
  <si>
    <t>Great Britain China Centre</t>
  </si>
  <si>
    <t>C</t>
  </si>
  <si>
    <t>British Council</t>
  </si>
  <si>
    <t>Regional Programmes</t>
  </si>
  <si>
    <t>D</t>
  </si>
  <si>
    <t>Regional Bilateral Programmes</t>
  </si>
  <si>
    <t>Strategic priorities and other programme spending</t>
  </si>
  <si>
    <t>E</t>
  </si>
  <si>
    <t>Core Multilateral Programmes</t>
  </si>
  <si>
    <t>F</t>
  </si>
  <si>
    <t>Centrally Managed Programmes</t>
  </si>
  <si>
    <t>G</t>
  </si>
  <si>
    <t>International subscriptions, scholarships</t>
  </si>
  <si>
    <t>International Subscriptions</t>
  </si>
  <si>
    <t>and BBC World Service</t>
  </si>
  <si>
    <t>Scholarships</t>
  </si>
  <si>
    <t>BBC World Service</t>
  </si>
  <si>
    <t>H</t>
  </si>
  <si>
    <t>Intergrated Security Fund</t>
  </si>
  <si>
    <t>Programme expenditure</t>
  </si>
  <si>
    <t>I</t>
  </si>
  <si>
    <t>European Union Attributed Aid</t>
  </si>
  <si>
    <t>Non-Voted</t>
  </si>
  <si>
    <t>total voted and non voted</t>
  </si>
  <si>
    <t>Table A (ii) Annually Managed Expenditure (AME)</t>
  </si>
  <si>
    <t>J</t>
  </si>
  <si>
    <t xml:space="preserve">Other Central Programme </t>
  </si>
  <si>
    <t>Non-cash AME</t>
  </si>
  <si>
    <t>and technical costs</t>
  </si>
  <si>
    <t>Reimbursement of certain duties, taxes and licence fees</t>
  </si>
  <si>
    <t>K</t>
  </si>
  <si>
    <t>British International Investment</t>
  </si>
  <si>
    <t>Dilapidations</t>
  </si>
  <si>
    <t>FCDO</t>
  </si>
  <si>
    <t>Admin</t>
  </si>
  <si>
    <t>Resource DEL Total</t>
  </si>
  <si>
    <t>Capital DEL</t>
  </si>
  <si>
    <t>Estimating, forecasting and reprofiling changes:-</t>
  </si>
  <si>
    <t xml:space="preserve">Switch: non-voted to voted for EU Attributed Aid </t>
  </si>
  <si>
    <t>Switch: CDEL to CAME for British International Investment</t>
  </si>
  <si>
    <t>Neutral funding changes between departments:-</t>
  </si>
  <si>
    <t>Other funding transfers:-</t>
  </si>
  <si>
    <t>(Section A) Transfer in funding to the Cabinet Office for the Media Brief Contract - Special Advisors Pay</t>
  </si>
  <si>
    <t>Foreign, Commonwealth &amp; Development Office 2026-27</t>
  </si>
  <si>
    <t>Table B: How voted DEL funding plans for 2026-27 have altered since the Spending Review 2025</t>
  </si>
  <si>
    <r>
      <t>Spending Review Outcome</t>
    </r>
    <r>
      <rPr>
        <b/>
        <sz val="10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(includes </t>
    </r>
    <r>
      <rPr>
        <b/>
        <sz val="11"/>
        <color rgb="FF000000"/>
        <rFont val="Calibri"/>
        <family val="2"/>
      </rPr>
      <t>UKISF</t>
    </r>
    <r>
      <rPr>
        <sz val="11"/>
        <color rgb="FF000000"/>
        <rFont val="Calibri"/>
        <family val="2"/>
      </rPr>
      <t>, excludes non-voted EU Attributed Aid)</t>
    </r>
  </si>
  <si>
    <t>Budget adjustment after the Spending Review:-</t>
  </si>
  <si>
    <t>Budget Exchange: Integrated Security Fund from 2025-26 to 2026-27</t>
  </si>
  <si>
    <t>Budget Exchange: Voluntary Exit Scheme from 2025-26 to 2026-27</t>
  </si>
  <si>
    <t>Budget Exchange: Estates Costs from 2025-26 to 2026-27</t>
  </si>
  <si>
    <t>(Section A) Transfer from Department for Science, Innovation and Technology (DSIT) for the Science &amp; Technology Bridge</t>
  </si>
  <si>
    <t>(Section D) Transfer to UK Health Security Agency (UKHSA) for the Overseas Territories Programme Fund</t>
  </si>
  <si>
    <t>(Section D) Transfer to Department for Environment, Food &amp; Rural Affairs (DEFRA) for the Blue Belt Programme - Centre for Environment, Fisheries and Aquaculture Science (CEFAS)</t>
  </si>
  <si>
    <t>(Section D) Transfer to Department for Environment, Food &amp; Rural Affairs (DEFRA) for the Blue Belt Programme - Marine Management Organisation (MMO)</t>
  </si>
  <si>
    <t xml:space="preserve">(Section D) Transfer to Home Office (HO) for the Joint Maritime Security Centre </t>
  </si>
  <si>
    <t>(Section F) Transfer from Department for Science, Innovation and Technology (DSIT) for the Science &amp; Technology Bridge</t>
  </si>
  <si>
    <t>(Section F) Transfer to Cabinet Office for the G7 and G20 Funding</t>
  </si>
  <si>
    <t>(Section H) Integrated Security Fund transfer from Cabinet Office</t>
  </si>
  <si>
    <t>2026-27 Main Estimate voted DEL totals as at April 2026</t>
  </si>
  <si>
    <t>Budget Switch: Non-ringfenced from Resource DEL to Resource AME</t>
  </si>
  <si>
    <t>(Section H) Machinery of Government:  Integrated Security Fund transfer to Cabinet Office</t>
  </si>
  <si>
    <t>(Section A) Transfer from Department for Energy Security and Net Zero (DESNZ) for Latin America staffing expenses</t>
  </si>
  <si>
    <t>(Section F) Transfer from Department for Environment, Food &amp; Rural Affairs (DEFRA) for Portfolio Monitoring, Evaluation and Learning (PMEL) for International Climate Finance (ICF)</t>
  </si>
  <si>
    <t>(Section F) Transfer from Department for Energy Security and Net Zero (DESNZ) for Portfolio Monitoring, Evaluation and Learning (PMEL) for International Climate Finance (ICF)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</si>
</sst>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0"/>
    <numFmt numFmtId="165" formatCode="#,##0.000000"/>
    <numFmt numFmtId="166" formatCode="#,##0.0"/>
    <numFmt numFmtId="167" formatCode="0.0%"/>
    <numFmt numFmtId="168" formatCode="0.000"/>
    <numFmt numFmtId="169" formatCode="#,##0,;\-#,##0,"/>
    <numFmt numFmtId="170" formatCode="#,##0.000_ ;[Red]\-#,##0.000\ 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u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indexed="2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9" fontId="12" fillId="0" borderId="0" applyFont="0" applyFill="0" applyBorder="0" applyAlignment="0" applyProtection="0"/>
    <xf numFmtId="0" fontId="13" fillId="4" borderId="0">
      <alignment horizontal="right" vertical="top" wrapText="1"/>
    </xf>
    <xf numFmtId="0" fontId="14" fillId="0" borderId="17">
      <alignment horizontal="right"/>
    </xf>
    <xf numFmtId="0" fontId="14" fillId="0" borderId="0"/>
    <xf numFmtId="169" fontId="13" fillId="4" borderId="18">
      <alignment wrapText="1"/>
    </xf>
    <xf numFmtId="0" fontId="11" fillId="0" borderId="0"/>
    <xf numFmtId="0" fontId="11" fillId="0" borderId="0"/>
    <xf numFmtId="0" fontId="11" fillId="0" borderId="0"/>
    <xf numFmtId="43" fontId="1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4" fillId="0" borderId="0" xfId="0" applyFont="1"/>
    <xf numFmtId="165" fontId="0" fillId="0" borderId="0" xfId="0" applyNumberFormat="1"/>
    <xf numFmtId="164" fontId="1" fillId="0" borderId="3" xfId="0" applyNumberFormat="1" applyFont="1" applyBorder="1"/>
    <xf numFmtId="166" fontId="0" fillId="0" borderId="0" xfId="0" applyNumberFormat="1"/>
    <xf numFmtId="166" fontId="3" fillId="0" borderId="0" xfId="0" applyNumberFormat="1" applyFon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66" fontId="7" fillId="0" borderId="0" xfId="0" applyNumberFormat="1" applyFont="1"/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8" xfId="0" applyFont="1" applyBorder="1"/>
    <xf numFmtId="0" fontId="7" fillId="0" borderId="6" xfId="0" applyFont="1" applyBorder="1"/>
    <xf numFmtId="0" fontId="7" fillId="2" borderId="5" xfId="0" applyFont="1" applyFill="1" applyBorder="1" applyAlignment="1">
      <alignment wrapText="1"/>
    </xf>
    <xf numFmtId="0" fontId="6" fillId="0" borderId="6" xfId="0" applyFont="1" applyBorder="1"/>
    <xf numFmtId="0" fontId="7" fillId="0" borderId="7" xfId="0" applyFont="1" applyBorder="1"/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8" xfId="0" applyFont="1" applyBorder="1"/>
    <xf numFmtId="0" fontId="7" fillId="3" borderId="14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166" fontId="7" fillId="3" borderId="5" xfId="0" applyNumberFormat="1" applyFont="1" applyFill="1" applyBorder="1"/>
    <xf numFmtId="166" fontId="6" fillId="3" borderId="5" xfId="0" applyNumberFormat="1" applyFont="1" applyFill="1" applyBorder="1"/>
    <xf numFmtId="167" fontId="6" fillId="3" borderId="5" xfId="0" applyNumberFormat="1" applyFont="1" applyFill="1" applyBorder="1"/>
    <xf numFmtId="1" fontId="7" fillId="2" borderId="5" xfId="0" applyNumberFormat="1" applyFont="1" applyFill="1" applyBorder="1"/>
    <xf numFmtId="1" fontId="7" fillId="2" borderId="15" xfId="0" applyNumberFormat="1" applyFont="1" applyFill="1" applyBorder="1"/>
    <xf numFmtId="0" fontId="7" fillId="0" borderId="15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16" xfId="0" applyFont="1" applyBorder="1" applyAlignment="1">
      <alignment wrapText="1"/>
    </xf>
    <xf numFmtId="166" fontId="7" fillId="0" borderId="15" xfId="0" applyNumberFormat="1" applyFont="1" applyBorder="1"/>
    <xf numFmtId="167" fontId="7" fillId="0" borderId="15" xfId="0" applyNumberFormat="1" applyFont="1" applyBorder="1"/>
    <xf numFmtId="0" fontId="7" fillId="0" borderId="0" xfId="0" applyFont="1" applyAlignment="1">
      <alignment horizontal="left"/>
    </xf>
    <xf numFmtId="0" fontId="7" fillId="2" borderId="12" xfId="0" applyFont="1" applyFill="1" applyBorder="1" applyAlignment="1">
      <alignment wrapText="1"/>
    </xf>
    <xf numFmtId="0" fontId="7" fillId="2" borderId="13" xfId="0" applyFont="1" applyFill="1" applyBorder="1" applyAlignment="1">
      <alignment wrapText="1"/>
    </xf>
    <xf numFmtId="166" fontId="7" fillId="2" borderId="14" xfId="0" applyNumberFormat="1" applyFont="1" applyFill="1" applyBorder="1"/>
    <xf numFmtId="166" fontId="6" fillId="2" borderId="14" xfId="0" applyNumberFormat="1" applyFont="1" applyFill="1" applyBorder="1"/>
    <xf numFmtId="167" fontId="6" fillId="2" borderId="14" xfId="0" applyNumberFormat="1" applyFont="1" applyFill="1" applyBorder="1"/>
    <xf numFmtId="1" fontId="7" fillId="2" borderId="14" xfId="0" applyNumberFormat="1" applyFont="1" applyFill="1" applyBorder="1"/>
    <xf numFmtId="167" fontId="7" fillId="2" borderId="14" xfId="0" applyNumberFormat="1" applyFont="1" applyFill="1" applyBorder="1"/>
    <xf numFmtId="0" fontId="6" fillId="3" borderId="14" xfId="0" applyFont="1" applyFill="1" applyBorder="1" applyAlignment="1">
      <alignment wrapText="1"/>
    </xf>
    <xf numFmtId="0" fontId="6" fillId="3" borderId="8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7" fillId="0" borderId="8" xfId="0" applyFont="1" applyBorder="1" applyAlignment="1">
      <alignment wrapText="1"/>
    </xf>
    <xf numFmtId="168" fontId="0" fillId="0" borderId="0" xfId="0" applyNumberFormat="1"/>
    <xf numFmtId="166" fontId="7" fillId="0" borderId="15" xfId="1" applyNumberFormat="1" applyFont="1" applyBorder="1"/>
    <xf numFmtId="166" fontId="7" fillId="0" borderId="9" xfId="1" applyNumberFormat="1" applyFont="1" applyBorder="1"/>
    <xf numFmtId="168" fontId="0" fillId="0" borderId="1" xfId="0" applyNumberFormat="1" applyBorder="1" applyAlignment="1">
      <alignment wrapText="1"/>
    </xf>
    <xf numFmtId="168" fontId="0" fillId="0" borderId="2" xfId="0" applyNumberFormat="1" applyBorder="1"/>
    <xf numFmtId="168" fontId="2" fillId="0" borderId="0" xfId="0" applyNumberFormat="1" applyFont="1"/>
    <xf numFmtId="168" fontId="0" fillId="0" borderId="1" xfId="0" applyNumberFormat="1" applyBorder="1"/>
    <xf numFmtId="168" fontId="1" fillId="0" borderId="3" xfId="0" applyNumberFormat="1" applyFont="1" applyBorder="1"/>
    <xf numFmtId="0" fontId="8" fillId="0" borderId="19" xfId="0" applyFont="1" applyBorder="1" applyAlignment="1">
      <alignment wrapText="1"/>
    </xf>
    <xf numFmtId="0" fontId="7" fillId="0" borderId="19" xfId="0" applyFont="1" applyBorder="1"/>
    <xf numFmtId="164" fontId="3" fillId="0" borderId="0" xfId="0" applyNumberFormat="1" applyFont="1"/>
    <xf numFmtId="168" fontId="3" fillId="0" borderId="0" xfId="0" applyNumberFormat="1" applyFont="1"/>
    <xf numFmtId="0" fontId="2" fillId="0" borderId="0" xfId="0" applyFont="1" applyAlignment="1">
      <alignment wrapText="1"/>
    </xf>
    <xf numFmtId="3" fontId="0" fillId="0" borderId="0" xfId="0" applyNumberFormat="1" applyAlignment="1">
      <alignment wrapText="1"/>
    </xf>
    <xf numFmtId="0" fontId="15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7" fillId="0" borderId="14" xfId="0" applyFont="1" applyBorder="1" applyAlignment="1">
      <alignment horizontal="center" wrapText="1"/>
    </xf>
    <xf numFmtId="168" fontId="1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wrapText="1"/>
    </xf>
    <xf numFmtId="164" fontId="1" fillId="0" borderId="2" xfId="0" applyNumberFormat="1" applyFont="1" applyBorder="1"/>
    <xf numFmtId="170" fontId="0" fillId="0" borderId="20" xfId="0" applyNumberFormat="1" applyBorder="1"/>
    <xf numFmtId="3" fontId="0" fillId="0" borderId="21" xfId="0" applyNumberFormat="1" applyBorder="1" applyProtection="1">
      <protection locked="0"/>
    </xf>
    <xf numFmtId="0" fontId="16" fillId="0" borderId="0" xfId="0" applyFont="1" applyAlignment="1">
      <alignment wrapText="1"/>
    </xf>
    <xf numFmtId="0" fontId="7" fillId="0" borderId="5" xfId="0" applyFont="1" applyBorder="1" applyAlignment="1">
      <alignment horizontal="center" wrapText="1"/>
    </xf>
  </cellXfs>
  <cellStyles count="14">
    <cellStyle name="Comma 2" xfId="13" xr:uid="{4727C067-B9FB-4456-9D84-A6DC94731157}"/>
    <cellStyle name="Normal" xfId="0" builtinId="0"/>
    <cellStyle name="Normal 2" xfId="1" xr:uid="{B7D71506-F840-4AA3-9F4F-CBB2530476E4}"/>
    <cellStyle name="Normal 2 2" xfId="10" xr:uid="{315C17AB-73D7-4419-83FC-618399B80744}"/>
    <cellStyle name="Normal 2 3" xfId="11" xr:uid="{1C939324-3CDE-4661-8ED7-8511A6E0DAF2}"/>
    <cellStyle name="Normal 2 4" xfId="12" xr:uid="{BDBA5BF2-2389-4253-B842-0839E1208E54}"/>
    <cellStyle name="Normal 2 5" xfId="4" xr:uid="{3B45A703-3DF6-4938-A01D-B3A404780C8D}"/>
    <cellStyle name="Normal 3" xfId="2" xr:uid="{2983DF95-A183-4B9D-AECD-DB565A860CFB}"/>
    <cellStyle name="Percent 2" xfId="3" xr:uid="{6A7FEC43-A13A-480C-BC5D-9A692FE16F87}"/>
    <cellStyle name="Percent 3" xfId="5" xr:uid="{13E630C5-580C-4C9C-957E-90B51FE82830}"/>
    <cellStyle name="Table Header" xfId="6" xr:uid="{23D8DFF3-BB7D-4FB5-B97F-49D8BA37A351}"/>
    <cellStyle name="Table Heading 1" xfId="8" xr:uid="{03F323E1-852B-40BD-A14D-674E367ADDFE}"/>
    <cellStyle name="Table Total Millions" xfId="9" xr:uid="{E0172351-EA9E-4BA4-8238-0F37CEC7F2F9}"/>
    <cellStyle name="Table Units" xfId="7" xr:uid="{9385353E-EE78-43C3-A37D-A59D8C97F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view="pageLayout" topLeftCell="A14" zoomScaleNormal="100" workbookViewId="0">
      <selection activeCell="E9" sqref="E9"/>
    </sheetView>
  </sheetViews>
  <sheetFormatPr defaultRowHeight="14.5" x14ac:dyDescent="0.35"/>
  <cols>
    <col min="2" max="2" width="40.81640625" customWidth="1"/>
    <col min="3" max="3" width="32" customWidth="1"/>
    <col min="4" max="5" width="9" customWidth="1"/>
    <col min="8" max="8" width="7.7265625" customWidth="1"/>
    <col min="10" max="11" width="9" customWidth="1"/>
  </cols>
  <sheetData>
    <row r="1" spans="1:14" x14ac:dyDescent="0.35">
      <c r="A1" s="2" t="s">
        <v>66</v>
      </c>
      <c r="D1" s="13"/>
      <c r="E1" s="13"/>
      <c r="J1" s="13"/>
      <c r="K1" s="13"/>
    </row>
    <row r="2" spans="1:14" x14ac:dyDescent="0.35">
      <c r="A2" s="14" t="s">
        <v>0</v>
      </c>
      <c r="B2" s="15"/>
      <c r="C2" s="13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</row>
    <row r="3" spans="1:14" x14ac:dyDescent="0.35">
      <c r="A3" s="14"/>
      <c r="B3" s="15"/>
      <c r="C3" s="13"/>
      <c r="D3" s="15"/>
      <c r="E3" s="15"/>
      <c r="F3" s="16"/>
      <c r="G3" s="15"/>
      <c r="H3" s="15"/>
      <c r="I3" s="15"/>
      <c r="J3" s="15"/>
      <c r="K3" s="15"/>
      <c r="L3" s="15"/>
      <c r="M3" s="15"/>
      <c r="N3" s="15"/>
    </row>
    <row r="4" spans="1:14" x14ac:dyDescent="0.35">
      <c r="A4" s="17" t="s">
        <v>1</v>
      </c>
      <c r="B4" s="18" t="s">
        <v>2</v>
      </c>
      <c r="C4" s="19" t="s">
        <v>3</v>
      </c>
      <c r="D4" s="20" t="s">
        <v>4</v>
      </c>
      <c r="E4" s="20"/>
      <c r="F4" s="21"/>
      <c r="G4" s="21"/>
      <c r="H4" s="21"/>
      <c r="I4" s="22"/>
      <c r="J4" s="20" t="s">
        <v>5</v>
      </c>
      <c r="K4" s="20"/>
      <c r="L4" s="21"/>
      <c r="M4" s="21"/>
      <c r="N4" s="24"/>
    </row>
    <row r="5" spans="1:14" ht="65.5" x14ac:dyDescent="0.35">
      <c r="A5" s="25"/>
      <c r="B5" s="26"/>
      <c r="C5" s="27"/>
      <c r="D5" s="69" t="s">
        <v>6</v>
      </c>
      <c r="E5" s="28" t="s">
        <v>7</v>
      </c>
      <c r="F5" s="86" t="s">
        <v>8</v>
      </c>
      <c r="G5" s="86"/>
      <c r="H5" s="79"/>
      <c r="I5" s="29"/>
      <c r="J5" s="69" t="s">
        <v>6</v>
      </c>
      <c r="K5" s="28" t="s">
        <v>7</v>
      </c>
      <c r="L5" s="86" t="s">
        <v>8</v>
      </c>
      <c r="M5" s="86"/>
      <c r="N5" s="79"/>
    </row>
    <row r="6" spans="1:14" ht="26.5" x14ac:dyDescent="0.35">
      <c r="A6" s="30"/>
      <c r="B6" s="31"/>
      <c r="C6" s="32"/>
      <c r="D6" s="33" t="s">
        <v>9</v>
      </c>
      <c r="E6" s="33" t="s">
        <v>9</v>
      </c>
      <c r="F6" s="33" t="s">
        <v>9</v>
      </c>
      <c r="G6" s="24" t="s">
        <v>10</v>
      </c>
      <c r="H6" s="32" t="s">
        <v>11</v>
      </c>
      <c r="I6" s="29"/>
      <c r="J6" s="33" t="s">
        <v>9</v>
      </c>
      <c r="K6" s="33" t="s">
        <v>9</v>
      </c>
      <c r="L6" s="33" t="s">
        <v>9</v>
      </c>
      <c r="M6" s="24" t="s">
        <v>10</v>
      </c>
      <c r="N6" s="32" t="s">
        <v>11</v>
      </c>
    </row>
    <row r="7" spans="1:14" x14ac:dyDescent="0.35">
      <c r="A7" s="42" t="s">
        <v>12</v>
      </c>
      <c r="B7" s="43" t="s">
        <v>13</v>
      </c>
      <c r="C7" s="44" t="s">
        <v>14</v>
      </c>
      <c r="D7" s="45">
        <v>327.3</v>
      </c>
      <c r="E7" s="45">
        <v>347.2</v>
      </c>
      <c r="F7" s="45">
        <f>D7-E7</f>
        <v>-19.899999999999977</v>
      </c>
      <c r="G7" s="45"/>
      <c r="H7" s="46"/>
      <c r="I7" s="41"/>
      <c r="J7" s="45"/>
      <c r="K7" s="45"/>
      <c r="L7" s="45"/>
      <c r="M7" s="46"/>
      <c r="N7" s="46"/>
    </row>
    <row r="8" spans="1:14" x14ac:dyDescent="0.35">
      <c r="A8" s="42"/>
      <c r="B8" s="43" t="s">
        <v>15</v>
      </c>
      <c r="C8" s="44" t="s">
        <v>3</v>
      </c>
      <c r="D8" s="45">
        <v>1477.9</v>
      </c>
      <c r="E8" s="45">
        <f>1708.7-365.8</f>
        <v>1342.9</v>
      </c>
      <c r="F8" s="45">
        <f>D8-E8</f>
        <v>135</v>
      </c>
      <c r="G8" s="45"/>
      <c r="H8" s="46"/>
      <c r="I8" s="41"/>
      <c r="J8" s="45">
        <v>540.61</v>
      </c>
      <c r="K8" s="45">
        <v>324</v>
      </c>
      <c r="L8" s="45"/>
      <c r="M8" s="46"/>
      <c r="N8" s="46"/>
    </row>
    <row r="9" spans="1:14" x14ac:dyDescent="0.35">
      <c r="A9" s="34"/>
      <c r="B9" s="35" t="s">
        <v>16</v>
      </c>
      <c r="C9" s="36"/>
      <c r="D9" s="37">
        <f>SUM(D7:D8)</f>
        <v>1805.2</v>
      </c>
      <c r="E9" s="37">
        <f>SUM(E7:E8)</f>
        <v>1690.1000000000001</v>
      </c>
      <c r="F9" s="38">
        <f>D9-E9</f>
        <v>115.09999999999991</v>
      </c>
      <c r="G9" s="39">
        <f>F9/E9</f>
        <v>6.8102479143245909E-2</v>
      </c>
      <c r="H9" s="39"/>
      <c r="I9" s="40"/>
      <c r="J9" s="37">
        <f>SUM(J7:J8)</f>
        <v>540.61</v>
      </c>
      <c r="K9" s="37">
        <f>SUM(K7:K8)</f>
        <v>324</v>
      </c>
      <c r="L9" s="38">
        <f>J9-K9</f>
        <v>216.61</v>
      </c>
      <c r="M9" s="39">
        <f>L9/K9</f>
        <v>0.66854938271604947</v>
      </c>
      <c r="N9" s="39"/>
    </row>
    <row r="10" spans="1:14" x14ac:dyDescent="0.35">
      <c r="A10" s="29"/>
      <c r="B10" s="48"/>
      <c r="C10" s="49"/>
      <c r="D10" s="50"/>
      <c r="E10" s="50"/>
      <c r="F10" s="51"/>
      <c r="G10" s="52"/>
      <c r="H10" s="52"/>
      <c r="I10" s="53"/>
      <c r="J10" s="50"/>
      <c r="K10" s="50"/>
      <c r="L10" s="50"/>
      <c r="M10" s="54"/>
      <c r="N10" s="54"/>
    </row>
    <row r="11" spans="1:14" ht="26.5" x14ac:dyDescent="0.35">
      <c r="A11" s="42" t="s">
        <v>17</v>
      </c>
      <c r="B11" s="43" t="s">
        <v>18</v>
      </c>
      <c r="C11" s="44" t="s">
        <v>19</v>
      </c>
      <c r="D11" s="62">
        <v>25.58</v>
      </c>
      <c r="E11" s="62">
        <v>28.2</v>
      </c>
      <c r="F11" s="45">
        <f>D11-E11</f>
        <v>-2.620000000000001</v>
      </c>
      <c r="G11" s="46"/>
      <c r="H11" s="46"/>
      <c r="I11" s="41"/>
      <c r="J11" s="62"/>
      <c r="K11" s="62"/>
      <c r="L11" s="45"/>
      <c r="M11" s="46"/>
      <c r="N11" s="46"/>
    </row>
    <row r="12" spans="1:14" x14ac:dyDescent="0.35">
      <c r="A12" s="42"/>
      <c r="B12" s="43"/>
      <c r="C12" s="44" t="s">
        <v>20</v>
      </c>
      <c r="D12" s="62">
        <v>1.68</v>
      </c>
      <c r="E12" s="62">
        <v>2.8</v>
      </c>
      <c r="F12" s="45">
        <f t="shared" ref="F12:F15" si="0">D12-E12</f>
        <v>-1.1199999999999999</v>
      </c>
      <c r="G12" s="46"/>
      <c r="H12" s="46"/>
      <c r="I12" s="41"/>
      <c r="J12" s="62"/>
      <c r="K12" s="62"/>
      <c r="L12" s="45"/>
      <c r="M12" s="46"/>
      <c r="N12" s="46"/>
    </row>
    <row r="13" spans="1:14" x14ac:dyDescent="0.35">
      <c r="A13" s="42"/>
      <c r="B13" s="43"/>
      <c r="C13" s="44" t="s">
        <v>21</v>
      </c>
      <c r="D13" s="62">
        <v>8.9</v>
      </c>
      <c r="E13" s="62">
        <v>8.5</v>
      </c>
      <c r="F13" s="45">
        <f t="shared" si="0"/>
        <v>0.40000000000000036</v>
      </c>
      <c r="G13" s="46"/>
      <c r="H13" s="46"/>
      <c r="I13" s="41"/>
      <c r="J13" s="62"/>
      <c r="K13" s="62"/>
      <c r="L13" s="45"/>
      <c r="M13" s="46"/>
      <c r="N13" s="46"/>
    </row>
    <row r="14" spans="1:14" ht="26.5" x14ac:dyDescent="0.35">
      <c r="A14" s="42"/>
      <c r="B14" s="43"/>
      <c r="C14" s="44" t="s">
        <v>22</v>
      </c>
      <c r="D14" s="62">
        <v>5</v>
      </c>
      <c r="E14" s="62">
        <v>4.0999999999999996</v>
      </c>
      <c r="F14" s="45">
        <f t="shared" si="0"/>
        <v>0.90000000000000036</v>
      </c>
      <c r="G14" s="46"/>
      <c r="H14" s="46"/>
      <c r="I14" s="41"/>
      <c r="J14" s="62"/>
      <c r="K14" s="62"/>
      <c r="L14" s="45"/>
      <c r="M14" s="46"/>
      <c r="N14" s="46"/>
    </row>
    <row r="15" spans="1:14" x14ac:dyDescent="0.35">
      <c r="A15" s="42"/>
      <c r="B15" s="43"/>
      <c r="C15" s="44" t="s">
        <v>23</v>
      </c>
      <c r="D15" s="62">
        <v>0.45</v>
      </c>
      <c r="E15" s="62">
        <v>0.35</v>
      </c>
      <c r="F15" s="45">
        <f t="shared" si="0"/>
        <v>0.10000000000000003</v>
      </c>
      <c r="G15" s="46"/>
      <c r="H15" s="46"/>
      <c r="I15" s="41"/>
      <c r="J15" s="62"/>
      <c r="K15" s="62"/>
      <c r="L15" s="45"/>
      <c r="M15" s="46"/>
      <c r="N15" s="46"/>
    </row>
    <row r="16" spans="1:14" x14ac:dyDescent="0.35">
      <c r="A16" s="34"/>
      <c r="B16" s="35" t="s">
        <v>16</v>
      </c>
      <c r="C16" s="36"/>
      <c r="D16" s="37">
        <f>SUM(D11:D15)</f>
        <v>41.61</v>
      </c>
      <c r="E16" s="37">
        <f>SUM(E11:E15)</f>
        <v>43.95</v>
      </c>
      <c r="F16" s="38">
        <f>D16-E16</f>
        <v>-2.3400000000000034</v>
      </c>
      <c r="G16" s="39">
        <f>F16/E16</f>
        <v>-5.3242320819112704E-2</v>
      </c>
      <c r="H16" s="39"/>
      <c r="I16" s="40"/>
      <c r="J16" s="37">
        <f>SUM(J11:J15)</f>
        <v>0</v>
      </c>
      <c r="K16" s="37">
        <f>SUM(K11:K15)</f>
        <v>0</v>
      </c>
      <c r="L16" s="38">
        <f>J16-K16</f>
        <v>0</v>
      </c>
      <c r="M16" s="39">
        <v>0</v>
      </c>
      <c r="N16" s="39"/>
    </row>
    <row r="17" spans="1:14" x14ac:dyDescent="0.35">
      <c r="A17" s="29"/>
      <c r="B17" s="48"/>
      <c r="C17" s="49"/>
      <c r="D17" s="50"/>
      <c r="E17" s="50"/>
      <c r="F17" s="51"/>
      <c r="G17" s="52"/>
      <c r="H17" s="52"/>
      <c r="I17" s="53"/>
      <c r="J17" s="50"/>
      <c r="K17" s="50"/>
      <c r="L17" s="50"/>
      <c r="M17" s="54"/>
      <c r="N17" s="54"/>
    </row>
    <row r="18" spans="1:14" x14ac:dyDescent="0.35">
      <c r="A18" s="42" t="s">
        <v>24</v>
      </c>
      <c r="B18" s="47" t="s">
        <v>25</v>
      </c>
      <c r="C18" s="44" t="s">
        <v>26</v>
      </c>
      <c r="D18" s="63">
        <v>183</v>
      </c>
      <c r="E18" s="63">
        <v>166.1</v>
      </c>
      <c r="F18" s="45">
        <f>D18-E18</f>
        <v>16.900000000000006</v>
      </c>
      <c r="G18" s="46"/>
      <c r="H18" s="46"/>
      <c r="I18" s="41"/>
      <c r="J18" s="63"/>
      <c r="K18" s="63"/>
      <c r="L18" s="45"/>
      <c r="M18" s="46"/>
      <c r="N18" s="46"/>
    </row>
    <row r="19" spans="1:14" x14ac:dyDescent="0.35">
      <c r="A19" s="34"/>
      <c r="B19" s="35" t="s">
        <v>16</v>
      </c>
      <c r="C19" s="36"/>
      <c r="D19" s="37">
        <f>SUM(D18:D18)</f>
        <v>183</v>
      </c>
      <c r="E19" s="37">
        <f>SUM(E18:E18)</f>
        <v>166.1</v>
      </c>
      <c r="F19" s="38">
        <f>D19-E19</f>
        <v>16.900000000000006</v>
      </c>
      <c r="G19" s="39">
        <f>F19/E19</f>
        <v>0.10174593618302231</v>
      </c>
      <c r="H19" s="39"/>
      <c r="I19" s="40"/>
      <c r="J19" s="37">
        <f>SUM(J18:J18)</f>
        <v>0</v>
      </c>
      <c r="K19" s="37">
        <f>SUM(K18:K18)</f>
        <v>0</v>
      </c>
      <c r="L19" s="38">
        <f>J19-K19</f>
        <v>0</v>
      </c>
      <c r="M19" s="39">
        <v>0</v>
      </c>
      <c r="N19" s="39"/>
    </row>
    <row r="20" spans="1:14" x14ac:dyDescent="0.35">
      <c r="A20" s="29"/>
      <c r="B20" s="48"/>
      <c r="C20" s="49"/>
      <c r="D20" s="50"/>
      <c r="E20" s="50"/>
      <c r="F20" s="51"/>
      <c r="G20" s="52"/>
      <c r="H20" s="52"/>
      <c r="I20" s="53"/>
      <c r="J20" s="50"/>
      <c r="K20" s="50"/>
      <c r="L20" s="50"/>
      <c r="M20" s="54"/>
      <c r="N20" s="54"/>
    </row>
    <row r="21" spans="1:14" ht="26.5" x14ac:dyDescent="0.35">
      <c r="A21" s="42" t="s">
        <v>27</v>
      </c>
      <c r="B21" s="43" t="s">
        <v>28</v>
      </c>
      <c r="C21" s="44" t="s">
        <v>29</v>
      </c>
      <c r="D21" s="62">
        <v>1850.8340000000001</v>
      </c>
      <c r="E21" s="62">
        <v>2522.6</v>
      </c>
      <c r="F21" s="45">
        <f>D21-E21</f>
        <v>-671.76599999999985</v>
      </c>
      <c r="G21" s="46"/>
      <c r="H21" s="46"/>
      <c r="I21" s="41"/>
      <c r="J21" s="62">
        <v>271.36500000000001</v>
      </c>
      <c r="K21" s="62">
        <v>455.12099999999998</v>
      </c>
      <c r="L21" s="45"/>
      <c r="M21" s="46"/>
      <c r="N21" s="46"/>
    </row>
    <row r="22" spans="1:14" x14ac:dyDescent="0.35">
      <c r="A22" s="34"/>
      <c r="B22" s="35" t="s">
        <v>16</v>
      </c>
      <c r="C22" s="36"/>
      <c r="D22" s="37">
        <f>SUM(D21:D21)</f>
        <v>1850.8340000000001</v>
      </c>
      <c r="E22" s="37">
        <f>SUM(E21:E21)</f>
        <v>2522.6</v>
      </c>
      <c r="F22" s="38">
        <f>D22-E22</f>
        <v>-671.76599999999985</v>
      </c>
      <c r="G22" s="39">
        <f>F22/E22</f>
        <v>-0.26629905652897801</v>
      </c>
      <c r="H22" s="39"/>
      <c r="I22" s="40"/>
      <c r="J22" s="37">
        <f>SUM(J21:J21)</f>
        <v>271.36500000000001</v>
      </c>
      <c r="K22" s="37">
        <f>SUM(K21:K21)</f>
        <v>455.12099999999998</v>
      </c>
      <c r="L22" s="38">
        <f>J22-K22</f>
        <v>-183.75599999999997</v>
      </c>
      <c r="M22" s="39">
        <f>L22/K22</f>
        <v>-0.40375196925652734</v>
      </c>
      <c r="N22" s="39"/>
    </row>
    <row r="23" spans="1:14" x14ac:dyDescent="0.35">
      <c r="A23" s="29"/>
      <c r="B23" s="48"/>
      <c r="C23" s="49"/>
      <c r="D23" s="50"/>
      <c r="E23" s="50"/>
      <c r="F23" s="51"/>
      <c r="G23" s="52"/>
      <c r="H23" s="52"/>
      <c r="I23" s="53"/>
      <c r="J23" s="50"/>
      <c r="K23" s="50"/>
      <c r="L23" s="50"/>
      <c r="M23" s="54"/>
      <c r="N23" s="54"/>
    </row>
    <row r="24" spans="1:14" x14ac:dyDescent="0.35">
      <c r="A24" s="42" t="s">
        <v>30</v>
      </c>
      <c r="B24" s="43" t="s">
        <v>31</v>
      </c>
      <c r="C24" s="44"/>
      <c r="D24" s="62">
        <v>511.37</v>
      </c>
      <c r="E24" s="45">
        <v>1042.5</v>
      </c>
      <c r="F24" s="45">
        <f>D24-E24</f>
        <v>-531.13</v>
      </c>
      <c r="G24" s="46"/>
      <c r="H24" s="46"/>
      <c r="I24" s="41"/>
      <c r="J24" s="45">
        <v>1563.846</v>
      </c>
      <c r="K24" s="45">
        <v>1588.9</v>
      </c>
      <c r="L24" s="45"/>
      <c r="M24" s="46"/>
      <c r="N24" s="46"/>
    </row>
    <row r="25" spans="1:14" x14ac:dyDescent="0.35">
      <c r="A25" s="34"/>
      <c r="B25" s="35" t="s">
        <v>16</v>
      </c>
      <c r="C25" s="36"/>
      <c r="D25" s="37">
        <f>SUM(D24:D24)</f>
        <v>511.37</v>
      </c>
      <c r="E25" s="37">
        <f>SUM(E24:E24)</f>
        <v>1042.5</v>
      </c>
      <c r="F25" s="38">
        <f>D25-E25</f>
        <v>-531.13</v>
      </c>
      <c r="G25" s="39">
        <f>F25/E25</f>
        <v>-0.50947721822541969</v>
      </c>
      <c r="H25" s="39"/>
      <c r="I25" s="40"/>
      <c r="J25" s="37">
        <f>SUM(J24:J24)</f>
        <v>1563.846</v>
      </c>
      <c r="K25" s="37">
        <f>SUM(K24:K24)</f>
        <v>1588.9</v>
      </c>
      <c r="L25" s="38">
        <f>J25-K25</f>
        <v>-25.054000000000087</v>
      </c>
      <c r="M25" s="39">
        <f>L25/K25</f>
        <v>-1.5768141481528154E-2</v>
      </c>
      <c r="N25" s="39"/>
    </row>
    <row r="26" spans="1:14" x14ac:dyDescent="0.35">
      <c r="A26" s="29"/>
      <c r="B26" s="48"/>
      <c r="C26" s="49"/>
      <c r="D26" s="50"/>
      <c r="E26" s="50"/>
      <c r="F26" s="51"/>
      <c r="G26" s="52"/>
      <c r="H26" s="52"/>
      <c r="I26" s="53"/>
      <c r="J26" s="50"/>
      <c r="K26" s="50"/>
      <c r="L26" s="50"/>
      <c r="M26" s="54"/>
      <c r="N26" s="54"/>
    </row>
    <row r="27" spans="1:14" x14ac:dyDescent="0.35">
      <c r="A27" s="42" t="s">
        <v>32</v>
      </c>
      <c r="B27" s="43" t="s">
        <v>33</v>
      </c>
      <c r="C27" s="44"/>
      <c r="D27" s="45">
        <v>843.34500000000003</v>
      </c>
      <c r="E27" s="45">
        <v>1073.7</v>
      </c>
      <c r="F27" s="45">
        <f>D27-E27</f>
        <v>-230.35500000000002</v>
      </c>
      <c r="G27" s="46"/>
      <c r="H27" s="46"/>
      <c r="I27" s="41"/>
      <c r="J27" s="45">
        <v>764.476</v>
      </c>
      <c r="K27" s="45">
        <v>842.49</v>
      </c>
      <c r="L27" s="45"/>
      <c r="M27" s="46"/>
      <c r="N27" s="46"/>
    </row>
    <row r="28" spans="1:14" x14ac:dyDescent="0.35">
      <c r="A28" s="34"/>
      <c r="B28" s="35" t="s">
        <v>16</v>
      </c>
      <c r="C28" s="36"/>
      <c r="D28" s="37">
        <f>SUM(D27:D27)</f>
        <v>843.34500000000003</v>
      </c>
      <c r="E28" s="37">
        <f>SUM(E27:E27)</f>
        <v>1073.7</v>
      </c>
      <c r="F28" s="38">
        <f>D28-E28</f>
        <v>-230.35500000000002</v>
      </c>
      <c r="G28" s="39">
        <f>F28/E28</f>
        <v>-0.21454316848281643</v>
      </c>
      <c r="H28" s="39"/>
      <c r="I28" s="40"/>
      <c r="J28" s="37">
        <f>SUM(J27:J27)</f>
        <v>764.476</v>
      </c>
      <c r="K28" s="37">
        <f>SUM(K27:K27)</f>
        <v>842.49</v>
      </c>
      <c r="L28" s="38">
        <f>J28-K28</f>
        <v>-78.01400000000001</v>
      </c>
      <c r="M28" s="39">
        <f>L28/K28</f>
        <v>-9.2599318686275217E-2</v>
      </c>
      <c r="N28" s="39"/>
    </row>
    <row r="29" spans="1:14" x14ac:dyDescent="0.35">
      <c r="A29" s="29"/>
      <c r="B29" s="48"/>
      <c r="C29" s="49"/>
      <c r="D29" s="50"/>
      <c r="E29" s="50"/>
      <c r="F29" s="51"/>
      <c r="G29" s="52"/>
      <c r="H29" s="52"/>
      <c r="I29" s="53"/>
      <c r="J29" s="50"/>
      <c r="K29" s="50"/>
      <c r="L29" s="50"/>
      <c r="M29" s="54"/>
      <c r="N29" s="54"/>
    </row>
    <row r="30" spans="1:14" x14ac:dyDescent="0.35">
      <c r="A30" s="42" t="s">
        <v>34</v>
      </c>
      <c r="B30" s="43" t="s">
        <v>35</v>
      </c>
      <c r="C30" s="44" t="s">
        <v>36</v>
      </c>
      <c r="D30" s="62">
        <v>247.54499999999999</v>
      </c>
      <c r="E30" s="62">
        <v>332.36500000000001</v>
      </c>
      <c r="F30" s="45">
        <f>D30-E30</f>
        <v>-84.820000000000022</v>
      </c>
      <c r="G30" s="46"/>
      <c r="H30" s="46"/>
      <c r="I30" s="41"/>
      <c r="J30" s="62"/>
      <c r="K30" s="62"/>
      <c r="L30" s="45"/>
      <c r="M30" s="46"/>
      <c r="N30" s="46"/>
    </row>
    <row r="31" spans="1:14" x14ac:dyDescent="0.35">
      <c r="A31" s="42"/>
      <c r="B31" s="43" t="s">
        <v>37</v>
      </c>
      <c r="C31" s="44" t="s">
        <v>38</v>
      </c>
      <c r="D31" s="62">
        <v>47.52</v>
      </c>
      <c r="E31" s="62">
        <v>59.4</v>
      </c>
      <c r="F31" s="45">
        <f t="shared" ref="F31:F32" si="1">D31-E31</f>
        <v>-11.879999999999995</v>
      </c>
      <c r="G31" s="46"/>
      <c r="H31" s="46"/>
      <c r="I31" s="41"/>
      <c r="J31" s="62"/>
      <c r="K31" s="62"/>
      <c r="L31" s="45"/>
      <c r="M31" s="46"/>
      <c r="N31" s="46"/>
    </row>
    <row r="32" spans="1:14" x14ac:dyDescent="0.35">
      <c r="A32" s="42"/>
      <c r="B32" s="43"/>
      <c r="C32" s="44" t="s">
        <v>39</v>
      </c>
      <c r="D32" s="62">
        <v>148</v>
      </c>
      <c r="E32" s="62">
        <v>137</v>
      </c>
      <c r="F32" s="45">
        <f t="shared" si="1"/>
        <v>11</v>
      </c>
      <c r="G32" s="46"/>
      <c r="H32" s="46"/>
      <c r="I32" s="41"/>
      <c r="J32" s="62"/>
      <c r="K32" s="62"/>
      <c r="L32" s="45"/>
      <c r="M32" s="46"/>
      <c r="N32" s="46"/>
    </row>
    <row r="33" spans="1:14" x14ac:dyDescent="0.35">
      <c r="A33" s="34"/>
      <c r="B33" s="60" t="s">
        <v>16</v>
      </c>
      <c r="C33" s="36"/>
      <c r="D33" s="37">
        <f>SUM(D30:D32)</f>
        <v>443.065</v>
      </c>
      <c r="E33" s="37">
        <f>SUM(E30:E32)</f>
        <v>528.76499999999999</v>
      </c>
      <c r="F33" s="38">
        <f>D33-E33</f>
        <v>-85.699999999999989</v>
      </c>
      <c r="G33" s="39">
        <f>F33/E33</f>
        <v>-0.16207578035611281</v>
      </c>
      <c r="H33" s="39"/>
      <c r="I33" s="40"/>
      <c r="J33" s="37">
        <f>SUM(J30:J32)</f>
        <v>0</v>
      </c>
      <c r="K33" s="37">
        <f>SUM(K30:K32)</f>
        <v>0</v>
      </c>
      <c r="L33" s="38">
        <f>J33-K33</f>
        <v>0</v>
      </c>
      <c r="M33" s="39">
        <v>0</v>
      </c>
      <c r="N33" s="39"/>
    </row>
    <row r="34" spans="1:14" x14ac:dyDescent="0.35">
      <c r="A34" s="29"/>
      <c r="B34" s="48"/>
      <c r="C34" s="49"/>
      <c r="D34" s="50"/>
      <c r="E34" s="50"/>
      <c r="F34" s="51"/>
      <c r="G34" s="52"/>
      <c r="H34" s="52"/>
      <c r="I34" s="53"/>
      <c r="J34" s="50"/>
      <c r="K34" s="50"/>
      <c r="L34" s="50"/>
      <c r="M34" s="54"/>
      <c r="N34" s="54"/>
    </row>
    <row r="35" spans="1:14" x14ac:dyDescent="0.35">
      <c r="A35" s="42" t="s">
        <v>40</v>
      </c>
      <c r="B35" s="47" t="s">
        <v>41</v>
      </c>
      <c r="C35" s="44" t="s">
        <v>42</v>
      </c>
      <c r="D35" s="62">
        <v>499.14699999999999</v>
      </c>
      <c r="E35" s="62">
        <v>606.9</v>
      </c>
      <c r="F35" s="45">
        <f>D35-E35</f>
        <v>-107.75299999999999</v>
      </c>
      <c r="G35" s="46"/>
      <c r="H35" s="46"/>
      <c r="I35" s="41"/>
      <c r="J35" s="62">
        <v>0</v>
      </c>
      <c r="K35" s="62">
        <v>0</v>
      </c>
      <c r="L35" s="45">
        <f>J35-K35</f>
        <v>0</v>
      </c>
      <c r="M35" s="46"/>
      <c r="N35" s="46"/>
    </row>
    <row r="36" spans="1:14" x14ac:dyDescent="0.35">
      <c r="A36" s="34"/>
      <c r="B36" s="35" t="s">
        <v>16</v>
      </c>
      <c r="C36" s="36"/>
      <c r="D36" s="37">
        <f>SUM(D35:D35)</f>
        <v>499.14699999999999</v>
      </c>
      <c r="E36" s="37">
        <f>SUM(E35:E35)</f>
        <v>606.9</v>
      </c>
      <c r="F36" s="38">
        <f>D36-E36</f>
        <v>-107.75299999999999</v>
      </c>
      <c r="G36" s="39">
        <f>F36/E36</f>
        <v>-0.17754654803097708</v>
      </c>
      <c r="H36" s="39"/>
      <c r="I36" s="40"/>
      <c r="J36" s="37">
        <f>SUM(J35:J35)</f>
        <v>0</v>
      </c>
      <c r="K36" s="37">
        <f>SUM(K35:K35)</f>
        <v>0</v>
      </c>
      <c r="L36" s="38">
        <f>J36-K36</f>
        <v>0</v>
      </c>
      <c r="M36" s="39">
        <v>0</v>
      </c>
      <c r="N36" s="39"/>
    </row>
    <row r="37" spans="1:14" x14ac:dyDescent="0.35">
      <c r="A37" s="29"/>
      <c r="B37" s="48"/>
      <c r="C37" s="49"/>
      <c r="D37" s="50"/>
      <c r="E37" s="50"/>
      <c r="F37" s="51"/>
      <c r="G37" s="52"/>
      <c r="H37" s="52"/>
      <c r="I37" s="53"/>
      <c r="J37" s="50"/>
      <c r="K37" s="50"/>
      <c r="L37" s="50"/>
      <c r="M37" s="54"/>
      <c r="N37" s="54"/>
    </row>
    <row r="38" spans="1:14" x14ac:dyDescent="0.35">
      <c r="A38" s="42" t="s">
        <v>43</v>
      </c>
      <c r="B38" s="43" t="s">
        <v>44</v>
      </c>
      <c r="C38" s="44" t="s">
        <v>45</v>
      </c>
      <c r="D38" s="62">
        <v>109</v>
      </c>
      <c r="E38" s="62">
        <v>177</v>
      </c>
      <c r="F38" s="45">
        <f>D38-E38</f>
        <v>-68</v>
      </c>
      <c r="G38" s="46"/>
      <c r="H38" s="46"/>
      <c r="I38" s="41"/>
      <c r="J38" s="62"/>
      <c r="K38" s="62"/>
      <c r="L38" s="45"/>
      <c r="M38" s="46"/>
      <c r="N38" s="46"/>
    </row>
    <row r="39" spans="1:14" x14ac:dyDescent="0.35">
      <c r="A39" s="34"/>
      <c r="B39" s="35" t="s">
        <v>16</v>
      </c>
      <c r="C39" s="36"/>
      <c r="D39" s="37">
        <f>SUM(D38:D38)</f>
        <v>109</v>
      </c>
      <c r="E39" s="37">
        <f>SUM(E38:E38)</f>
        <v>177</v>
      </c>
      <c r="F39" s="38">
        <f>D39-E39</f>
        <v>-68</v>
      </c>
      <c r="G39" s="39">
        <f>F39/E39</f>
        <v>-0.38418079096045199</v>
      </c>
      <c r="H39" s="39"/>
      <c r="I39" s="40"/>
      <c r="J39" s="37">
        <f>SUM(J38:J38)</f>
        <v>0</v>
      </c>
      <c r="K39" s="37">
        <f>SUM(K38:K38)</f>
        <v>0</v>
      </c>
      <c r="L39" s="38">
        <f>J39-K39</f>
        <v>0</v>
      </c>
      <c r="M39" s="39">
        <v>0</v>
      </c>
      <c r="N39" s="39"/>
    </row>
    <row r="40" spans="1:14" x14ac:dyDescent="0.35">
      <c r="A40" s="29"/>
      <c r="B40" s="48"/>
      <c r="C40" s="49"/>
      <c r="D40" s="50"/>
      <c r="E40" s="50"/>
      <c r="F40" s="51"/>
      <c r="G40" s="52"/>
      <c r="H40" s="52"/>
      <c r="I40" s="53"/>
      <c r="J40" s="50"/>
      <c r="K40" s="50"/>
      <c r="L40" s="50"/>
      <c r="M40" s="54"/>
      <c r="N40" s="54"/>
    </row>
    <row r="41" spans="1:14" x14ac:dyDescent="0.35">
      <c r="A41" s="29"/>
      <c r="B41" s="48"/>
      <c r="C41" s="49"/>
      <c r="D41" s="50"/>
      <c r="E41" s="50"/>
      <c r="F41" s="51"/>
      <c r="G41" s="52"/>
      <c r="H41" s="52"/>
      <c r="I41" s="53"/>
      <c r="J41" s="50"/>
      <c r="K41" s="50"/>
      <c r="L41" s="50"/>
      <c r="M41" s="54"/>
      <c r="N41" s="54"/>
    </row>
    <row r="42" spans="1:14" x14ac:dyDescent="0.35">
      <c r="A42" s="55"/>
      <c r="B42" s="56" t="s">
        <v>46</v>
      </c>
      <c r="C42" s="57"/>
      <c r="D42" s="38">
        <f>D9+D16+D19+D22+D33+D36+D39+D28+D25</f>
        <v>6286.5709999999999</v>
      </c>
      <c r="E42" s="38">
        <f>E9+E16+E19+E22+E33+E36+E39+E28+E25</f>
        <v>7851.6149999999998</v>
      </c>
      <c r="F42" s="38">
        <f>D42-E42</f>
        <v>-1565.0439999999999</v>
      </c>
      <c r="G42" s="39">
        <f>F42/E42</f>
        <v>-0.1993276542469288</v>
      </c>
      <c r="H42" s="39"/>
      <c r="I42" s="38"/>
      <c r="J42" s="38">
        <f>J9+J16+J19+J22+J33+J36+J39+J28+J25</f>
        <v>3140.297</v>
      </c>
      <c r="K42" s="38">
        <f>K9+K16+K19+K22+K33+K36+K39+K28+K25</f>
        <v>3210.511</v>
      </c>
      <c r="L42" s="38">
        <f>J42-K42</f>
        <v>-70.213999999999942</v>
      </c>
      <c r="M42" s="39">
        <f>L42/K42</f>
        <v>-2.187003875707012E-2</v>
      </c>
      <c r="N42" s="39"/>
    </row>
    <row r="43" spans="1:14" x14ac:dyDescent="0.35">
      <c r="B43" s="58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x14ac:dyDescent="0.35">
      <c r="D44" s="10"/>
      <c r="E44" s="10"/>
      <c r="F44" s="10"/>
      <c r="G44" s="12"/>
      <c r="H44" s="12"/>
      <c r="J44" s="10"/>
      <c r="L44" s="10"/>
      <c r="M44" s="12"/>
      <c r="N44" s="12"/>
    </row>
    <row r="47" spans="1:14" x14ac:dyDescent="0.35">
      <c r="D47" s="10"/>
    </row>
  </sheetData>
  <mergeCells count="2">
    <mergeCell ref="F5:G5"/>
    <mergeCell ref="L5:M5"/>
  </mergeCells>
  <pageMargins left="0.7" right="0.7" top="0.75" bottom="0.75" header="0.3" footer="0.3"/>
  <pageSetup paperSize="9" scale="49" orientation="portrait" r:id="rId1"/>
  <headerFooter>
    <oddHeader xml:space="preserve">&amp;C&amp;"Calibri,Regular"&amp;10&amp;K000000 &amp;1
</oddHeader>
    <oddFooter xml:space="preserve">&amp;C
&amp;1#&amp;"Calibri,Regular"&amp;10&amp;K000000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7"/>
  <sheetViews>
    <sheetView view="pageLayout" topLeftCell="A2" zoomScaleNormal="100" workbookViewId="0">
      <selection activeCell="B18" sqref="B18:B22"/>
    </sheetView>
  </sheetViews>
  <sheetFormatPr defaultRowHeight="14.5" x14ac:dyDescent="0.35"/>
  <cols>
    <col min="2" max="2" width="29.453125" customWidth="1"/>
    <col min="3" max="3" width="20.7265625" customWidth="1"/>
  </cols>
  <sheetData>
    <row r="1" spans="1:14" x14ac:dyDescent="0.35">
      <c r="A1" s="2" t="s">
        <v>66</v>
      </c>
      <c r="D1" s="13"/>
      <c r="E1" s="10"/>
    </row>
    <row r="2" spans="1:14" x14ac:dyDescent="0.35">
      <c r="A2" s="14" t="s">
        <v>47</v>
      </c>
      <c r="B2" s="15"/>
      <c r="C2" s="13"/>
      <c r="D2" s="15"/>
      <c r="F2" s="16"/>
      <c r="G2" s="15"/>
      <c r="H2" s="15"/>
      <c r="I2" s="15"/>
      <c r="J2" s="15"/>
      <c r="K2" s="15"/>
      <c r="L2" s="15"/>
      <c r="M2" s="15"/>
    </row>
    <row r="3" spans="1:14" x14ac:dyDescent="0.35">
      <c r="A3" s="14"/>
      <c r="B3" s="15"/>
      <c r="C3" s="13"/>
      <c r="D3" s="15"/>
      <c r="F3" s="16"/>
      <c r="G3" s="15"/>
      <c r="H3" s="15"/>
      <c r="I3" s="15"/>
      <c r="J3" s="15"/>
      <c r="K3" s="15"/>
      <c r="L3" s="15"/>
      <c r="M3" s="15"/>
    </row>
    <row r="4" spans="1:14" x14ac:dyDescent="0.35">
      <c r="A4" s="17" t="s">
        <v>1</v>
      </c>
      <c r="B4" s="18" t="s">
        <v>2</v>
      </c>
      <c r="C4" s="19" t="s">
        <v>3</v>
      </c>
      <c r="D4" s="20" t="s">
        <v>4</v>
      </c>
      <c r="E4" s="21"/>
      <c r="F4" s="21"/>
      <c r="G4" s="21"/>
      <c r="H4" s="21"/>
      <c r="I4" s="22"/>
      <c r="J4" s="23" t="s">
        <v>5</v>
      </c>
      <c r="K4" s="21"/>
      <c r="L4" s="21"/>
      <c r="M4" s="21"/>
      <c r="N4" s="24"/>
    </row>
    <row r="5" spans="1:14" ht="65.5" x14ac:dyDescent="0.35">
      <c r="A5" s="25"/>
      <c r="B5" s="26"/>
      <c r="C5" s="27"/>
      <c r="D5" s="69" t="s">
        <v>6</v>
      </c>
      <c r="E5" s="28" t="s">
        <v>7</v>
      </c>
      <c r="F5" s="86" t="s">
        <v>8</v>
      </c>
      <c r="G5" s="86"/>
      <c r="H5" s="79"/>
      <c r="I5" s="29"/>
      <c r="J5" s="69" t="s">
        <v>6</v>
      </c>
      <c r="K5" s="28" t="s">
        <v>7</v>
      </c>
      <c r="L5" s="86" t="s">
        <v>8</v>
      </c>
      <c r="M5" s="86"/>
      <c r="N5" s="79"/>
    </row>
    <row r="6" spans="1:14" ht="26.5" x14ac:dyDescent="0.35">
      <c r="A6" s="30"/>
      <c r="B6" s="31"/>
      <c r="C6" s="32"/>
      <c r="D6" s="70" t="s">
        <v>9</v>
      </c>
      <c r="E6" s="33" t="s">
        <v>9</v>
      </c>
      <c r="F6" s="33" t="s">
        <v>9</v>
      </c>
      <c r="G6" s="24" t="s">
        <v>10</v>
      </c>
      <c r="H6" s="32" t="s">
        <v>11</v>
      </c>
      <c r="I6" s="29"/>
      <c r="J6" s="70" t="s">
        <v>9</v>
      </c>
      <c r="K6" s="33" t="s">
        <v>9</v>
      </c>
      <c r="L6" s="33" t="s">
        <v>9</v>
      </c>
      <c r="M6" s="24" t="s">
        <v>10</v>
      </c>
      <c r="N6" s="32" t="s">
        <v>11</v>
      </c>
    </row>
    <row r="7" spans="1:14" x14ac:dyDescent="0.35">
      <c r="A7" s="42" t="s">
        <v>48</v>
      </c>
      <c r="B7" s="59" t="s">
        <v>49</v>
      </c>
      <c r="C7" s="44" t="s">
        <v>50</v>
      </c>
      <c r="D7" s="45">
        <v>905.26</v>
      </c>
      <c r="E7" s="45">
        <f>351.27+365.8</f>
        <v>717.06999999999994</v>
      </c>
      <c r="F7" s="45">
        <f>D7-E7</f>
        <v>188.19000000000005</v>
      </c>
      <c r="G7" s="46"/>
      <c r="H7" s="46"/>
      <c r="I7" s="41"/>
      <c r="J7" s="45"/>
      <c r="K7" s="45"/>
      <c r="L7" s="45"/>
      <c r="M7" s="46"/>
      <c r="N7" s="46"/>
    </row>
    <row r="8" spans="1:14" ht="41.25" customHeight="1" x14ac:dyDescent="0.35">
      <c r="A8" s="42"/>
      <c r="B8" s="59" t="s">
        <v>51</v>
      </c>
      <c r="C8" s="44" t="s">
        <v>52</v>
      </c>
      <c r="D8" s="45">
        <v>48.8</v>
      </c>
      <c r="E8" s="45">
        <v>48.8</v>
      </c>
      <c r="F8" s="45">
        <f>D8-E8</f>
        <v>0</v>
      </c>
      <c r="G8" s="46"/>
      <c r="H8" s="46"/>
      <c r="I8" s="41"/>
      <c r="J8" s="45"/>
      <c r="K8" s="45"/>
      <c r="L8" s="45"/>
      <c r="M8" s="46"/>
      <c r="N8" s="46"/>
    </row>
    <row r="9" spans="1:14" x14ac:dyDescent="0.35">
      <c r="A9" s="34"/>
      <c r="B9" s="35" t="s">
        <v>16</v>
      </c>
      <c r="C9" s="36"/>
      <c r="D9" s="37">
        <f>SUM(D7:D8)</f>
        <v>954.06</v>
      </c>
      <c r="E9" s="37">
        <f>SUM(E7:E8)</f>
        <v>765.86999999999989</v>
      </c>
      <c r="F9" s="38">
        <f>D9-E9</f>
        <v>188.19000000000005</v>
      </c>
      <c r="G9" s="39">
        <f>F9/E9</f>
        <v>0.24572055309647861</v>
      </c>
      <c r="H9" s="39"/>
      <c r="I9" s="40"/>
      <c r="J9" s="37">
        <f>SUM(J7:J7)</f>
        <v>0</v>
      </c>
      <c r="K9" s="37">
        <f>SUM(K7:K7)</f>
        <v>0</v>
      </c>
      <c r="L9" s="38">
        <f>J9-K9</f>
        <v>0</v>
      </c>
      <c r="M9" s="39">
        <v>0</v>
      </c>
      <c r="N9" s="39"/>
    </row>
    <row r="10" spans="1:14" x14ac:dyDescent="0.35">
      <c r="A10" s="29"/>
      <c r="B10" s="48"/>
      <c r="C10" s="49"/>
      <c r="D10" s="50"/>
      <c r="E10" s="50"/>
      <c r="F10" s="51"/>
      <c r="G10" s="52"/>
      <c r="H10" s="52"/>
      <c r="I10" s="53"/>
      <c r="J10" s="50"/>
      <c r="K10" s="50"/>
      <c r="L10" s="50"/>
      <c r="M10" s="54"/>
      <c r="N10" s="52"/>
    </row>
    <row r="11" spans="1:14" ht="26.5" x14ac:dyDescent="0.35">
      <c r="A11" s="42" t="s">
        <v>53</v>
      </c>
      <c r="B11" s="59" t="s">
        <v>54</v>
      </c>
      <c r="C11" s="44" t="s">
        <v>54</v>
      </c>
      <c r="D11" s="45"/>
      <c r="E11" s="45"/>
      <c r="F11" s="45"/>
      <c r="G11" s="46"/>
      <c r="H11" s="46"/>
      <c r="I11" s="41"/>
      <c r="J11" s="45">
        <v>143</v>
      </c>
      <c r="K11" s="45">
        <v>480</v>
      </c>
      <c r="L11" s="45"/>
      <c r="M11" s="46"/>
      <c r="N11" s="46"/>
    </row>
    <row r="12" spans="1:14" x14ac:dyDescent="0.35">
      <c r="A12" s="42"/>
      <c r="B12" s="59" t="s">
        <v>51</v>
      </c>
      <c r="C12" s="44" t="s">
        <v>55</v>
      </c>
      <c r="D12" s="45"/>
      <c r="E12" s="45"/>
      <c r="F12" s="45"/>
      <c r="G12" s="46"/>
      <c r="H12" s="46"/>
      <c r="I12" s="41"/>
      <c r="J12" s="45">
        <v>1</v>
      </c>
      <c r="K12" s="45">
        <v>1</v>
      </c>
      <c r="L12" s="45"/>
      <c r="M12" s="46"/>
      <c r="N12" s="46"/>
    </row>
    <row r="13" spans="1:14" x14ac:dyDescent="0.35">
      <c r="A13" s="34"/>
      <c r="B13" s="35" t="s">
        <v>16</v>
      </c>
      <c r="C13" s="36"/>
      <c r="D13" s="37">
        <f>D11</f>
        <v>0</v>
      </c>
      <c r="E13" s="37">
        <f>E11</f>
        <v>0</v>
      </c>
      <c r="F13" s="38">
        <f>D13-E13</f>
        <v>0</v>
      </c>
      <c r="G13" s="39">
        <v>0</v>
      </c>
      <c r="H13" s="39"/>
      <c r="I13" s="40"/>
      <c r="J13" s="37">
        <f>SUM(J11:J12)</f>
        <v>144</v>
      </c>
      <c r="K13" s="37">
        <f>SUM(K11:K12)</f>
        <v>481</v>
      </c>
      <c r="L13" s="38">
        <f>J13-K13</f>
        <v>-337</v>
      </c>
      <c r="M13" s="39">
        <f>L13/K13</f>
        <v>-0.70062370062370061</v>
      </c>
      <c r="N13" s="39"/>
    </row>
    <row r="14" spans="1:14" x14ac:dyDescent="0.35">
      <c r="A14" s="29"/>
      <c r="B14" s="48"/>
      <c r="C14" s="49"/>
      <c r="D14" s="50"/>
      <c r="E14" s="50"/>
      <c r="F14" s="51"/>
      <c r="G14" s="52"/>
      <c r="H14" s="52"/>
      <c r="I14" s="53"/>
      <c r="J14" s="50"/>
      <c r="K14" s="50"/>
      <c r="L14" s="50"/>
      <c r="M14" s="54"/>
      <c r="N14" s="52"/>
    </row>
    <row r="15" spans="1:14" x14ac:dyDescent="0.35">
      <c r="A15" s="55"/>
      <c r="B15" s="56" t="s">
        <v>46</v>
      </c>
      <c r="C15" s="57"/>
      <c r="D15" s="38">
        <f>D9+D13</f>
        <v>954.06</v>
      </c>
      <c r="E15" s="38">
        <f>E9+E13</f>
        <v>765.86999999999989</v>
      </c>
      <c r="F15" s="38">
        <f>D15-E15</f>
        <v>188.19000000000005</v>
      </c>
      <c r="G15" s="39">
        <f>F15/E15</f>
        <v>0.24572055309647861</v>
      </c>
      <c r="H15" s="39"/>
      <c r="I15" s="38"/>
      <c r="J15" s="38">
        <f>J9+J13</f>
        <v>144</v>
      </c>
      <c r="K15" s="38">
        <f>K9+K13</f>
        <v>481</v>
      </c>
      <c r="L15" s="38">
        <f>J15-K15</f>
        <v>-337</v>
      </c>
      <c r="M15" s="39">
        <f>L15/K15</f>
        <v>-0.70062370062370061</v>
      </c>
      <c r="N15" s="39"/>
    </row>
    <row r="17" spans="2:13" x14ac:dyDescent="0.35">
      <c r="B17" s="15"/>
      <c r="F17" s="10"/>
      <c r="G17" s="12"/>
      <c r="H17" s="12"/>
      <c r="L17" s="10"/>
      <c r="M17" s="12"/>
    </row>
  </sheetData>
  <mergeCells count="2">
    <mergeCell ref="F5:G5"/>
    <mergeCell ref="L5:M5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73"/>
  <sheetViews>
    <sheetView tabSelected="1" view="pageLayout" zoomScaleNormal="100" workbookViewId="0">
      <selection activeCell="D60" sqref="D60"/>
    </sheetView>
  </sheetViews>
  <sheetFormatPr defaultRowHeight="14.5" x14ac:dyDescent="0.35"/>
  <cols>
    <col min="1" max="1" width="103.453125" style="58" bestFit="1" customWidth="1"/>
    <col min="2" max="2" width="13.54296875" style="61" customWidth="1"/>
    <col min="3" max="3" width="13.54296875" style="1" customWidth="1"/>
    <col min="4" max="5" width="13.54296875" customWidth="1"/>
    <col min="6" max="6" width="10.54296875" bestFit="1" customWidth="1"/>
    <col min="8" max="8" width="11" bestFit="1" customWidth="1"/>
  </cols>
  <sheetData>
    <row r="2" spans="1:8" ht="37" x14ac:dyDescent="0.45">
      <c r="A2" s="73" t="s">
        <v>67</v>
      </c>
    </row>
    <row r="3" spans="1:8" ht="18.5" x14ac:dyDescent="0.45">
      <c r="B3" s="66" t="s">
        <v>56</v>
      </c>
      <c r="E3" s="2" t="s">
        <v>9</v>
      </c>
    </row>
    <row r="4" spans="1:8" ht="29" x14ac:dyDescent="0.35">
      <c r="B4" s="64" t="s">
        <v>57</v>
      </c>
      <c r="C4" s="3" t="s">
        <v>3</v>
      </c>
      <c r="D4" s="4" t="s">
        <v>58</v>
      </c>
      <c r="E4" s="4" t="s">
        <v>59</v>
      </c>
    </row>
    <row r="5" spans="1:8" ht="18.5" x14ac:dyDescent="0.45">
      <c r="A5" s="85" t="s">
        <v>68</v>
      </c>
      <c r="B5" s="80">
        <v>328</v>
      </c>
      <c r="C5" s="81">
        <f>6277.252+389.949</f>
        <v>6667.201</v>
      </c>
      <c r="D5" s="80">
        <f>SUM(B5:C5)</f>
        <v>6995.201</v>
      </c>
      <c r="E5" s="82">
        <v>3220</v>
      </c>
    </row>
    <row r="6" spans="1:8" x14ac:dyDescent="0.35">
      <c r="B6" s="65"/>
      <c r="C6" s="61"/>
      <c r="D6" s="5"/>
      <c r="E6" s="5"/>
    </row>
    <row r="7" spans="1:8" ht="18.5" x14ac:dyDescent="0.45">
      <c r="A7" s="73" t="s">
        <v>69</v>
      </c>
      <c r="B7" s="65"/>
      <c r="C7" s="61"/>
      <c r="D7" s="5"/>
      <c r="E7" s="5"/>
    </row>
    <row r="8" spans="1:8" ht="18.5" x14ac:dyDescent="0.45">
      <c r="A8" s="73"/>
      <c r="B8" s="65"/>
      <c r="C8" s="61"/>
      <c r="D8" s="5"/>
      <c r="E8" s="5"/>
    </row>
    <row r="9" spans="1:8" x14ac:dyDescent="0.35">
      <c r="A9" s="58" t="s">
        <v>70</v>
      </c>
      <c r="B9" s="65"/>
      <c r="C9" s="61">
        <v>12</v>
      </c>
      <c r="D9" s="6">
        <f t="shared" ref="D9:D12" si="0">B9+C9</f>
        <v>12</v>
      </c>
      <c r="E9" s="5"/>
    </row>
    <row r="10" spans="1:8" x14ac:dyDescent="0.35">
      <c r="A10" s="58" t="s">
        <v>71</v>
      </c>
      <c r="B10" s="65"/>
      <c r="C10" s="61">
        <v>12</v>
      </c>
      <c r="D10" s="6">
        <f t="shared" si="0"/>
        <v>12</v>
      </c>
      <c r="E10" s="5"/>
    </row>
    <row r="11" spans="1:8" x14ac:dyDescent="0.35">
      <c r="A11" s="58" t="s">
        <v>72</v>
      </c>
      <c r="B11" s="65"/>
      <c r="C11" s="61"/>
      <c r="D11" s="6"/>
      <c r="E11" s="5">
        <v>55</v>
      </c>
    </row>
    <row r="12" spans="1:8" s="1" customFormat="1" ht="15.65" customHeight="1" x14ac:dyDescent="0.35">
      <c r="A12" s="74" t="s">
        <v>82</v>
      </c>
      <c r="B12" s="65"/>
      <c r="C12" s="61">
        <v>-389.94900000000001</v>
      </c>
      <c r="D12" s="6">
        <f t="shared" si="0"/>
        <v>-389.94900000000001</v>
      </c>
      <c r="E12" s="6"/>
      <c r="F12" s="7"/>
      <c r="G12" s="7"/>
      <c r="H12" s="7"/>
    </row>
    <row r="13" spans="1:8" x14ac:dyDescent="0.35">
      <c r="B13" s="65"/>
      <c r="C13" s="61"/>
      <c r="D13" s="6"/>
      <c r="E13" s="6"/>
    </row>
    <row r="14" spans="1:8" ht="18.5" x14ac:dyDescent="0.45">
      <c r="A14" s="73" t="s">
        <v>60</v>
      </c>
      <c r="B14" s="65"/>
      <c r="C14" s="61"/>
      <c r="D14" s="6"/>
      <c r="E14" s="6"/>
    </row>
    <row r="15" spans="1:8" x14ac:dyDescent="0.35">
      <c r="A15" s="74"/>
      <c r="B15" s="65"/>
      <c r="C15" s="61"/>
      <c r="D15" s="6"/>
      <c r="E15" s="6"/>
    </row>
    <row r="16" spans="1:8" x14ac:dyDescent="0.35">
      <c r="A16" s="74" t="s">
        <v>61</v>
      </c>
      <c r="B16" s="65"/>
      <c r="C16" s="61">
        <v>-109</v>
      </c>
      <c r="D16" s="6">
        <f t="shared" ref="D16" si="1">B16+C16</f>
        <v>-109</v>
      </c>
      <c r="E16" s="6"/>
    </row>
    <row r="17" spans="1:8" x14ac:dyDescent="0.35">
      <c r="A17" s="74" t="s">
        <v>62</v>
      </c>
      <c r="B17" s="65"/>
      <c r="C17" s="61"/>
      <c r="D17" s="6"/>
      <c r="E17" s="6">
        <v>-143</v>
      </c>
    </row>
    <row r="18" spans="1:8" x14ac:dyDescent="0.35">
      <c r="A18" s="58" t="s">
        <v>83</v>
      </c>
      <c r="B18" s="65"/>
      <c r="C18" s="61">
        <v>-580.22</v>
      </c>
      <c r="D18" s="6">
        <f t="shared" ref="D18:D19" si="2">B18+C18</f>
        <v>-580.22</v>
      </c>
      <c r="E18" s="6"/>
    </row>
    <row r="19" spans="1:8" x14ac:dyDescent="0.35">
      <c r="A19" s="74"/>
      <c r="B19" s="65"/>
      <c r="C19" s="61"/>
      <c r="D19" s="6">
        <f t="shared" si="2"/>
        <v>0</v>
      </c>
      <c r="E19" s="6"/>
      <c r="H19" s="12"/>
    </row>
    <row r="20" spans="1:8" x14ac:dyDescent="0.35">
      <c r="B20" s="65"/>
      <c r="C20" s="61"/>
      <c r="D20" s="6"/>
      <c r="E20" s="6"/>
    </row>
    <row r="21" spans="1:8" x14ac:dyDescent="0.35">
      <c r="B21" s="65"/>
      <c r="C21" s="61"/>
      <c r="D21" s="6"/>
      <c r="E21" s="6"/>
    </row>
    <row r="22" spans="1:8" ht="18.5" x14ac:dyDescent="0.45">
      <c r="A22" s="73" t="s">
        <v>63</v>
      </c>
      <c r="B22" s="65"/>
      <c r="C22" s="61"/>
      <c r="D22" s="6"/>
      <c r="E22" s="6"/>
    </row>
    <row r="23" spans="1:8" x14ac:dyDescent="0.35">
      <c r="A23" s="74"/>
      <c r="B23" s="65"/>
      <c r="C23" s="61"/>
      <c r="D23" s="6"/>
      <c r="E23" s="6"/>
    </row>
    <row r="24" spans="1:8" x14ac:dyDescent="0.35">
      <c r="A24" s="75" t="s">
        <v>64</v>
      </c>
      <c r="B24" s="65"/>
      <c r="C24" s="61"/>
      <c r="D24" s="6"/>
      <c r="E24" s="6"/>
    </row>
    <row r="25" spans="1:8" x14ac:dyDescent="0.35">
      <c r="B25" s="65"/>
      <c r="C25" s="61"/>
      <c r="D25" s="6"/>
      <c r="E25" s="6"/>
      <c r="F25" s="8"/>
    </row>
    <row r="26" spans="1:8" x14ac:dyDescent="0.35">
      <c r="A26" s="58" t="s">
        <v>73</v>
      </c>
      <c r="B26" s="65"/>
      <c r="C26" s="61"/>
      <c r="D26" s="6"/>
      <c r="E26" s="6">
        <v>7.0970000000000004</v>
      </c>
      <c r="F26" s="8"/>
    </row>
    <row r="27" spans="1:8" ht="15" customHeight="1" x14ac:dyDescent="0.35">
      <c r="A27" s="74" t="s">
        <v>84</v>
      </c>
      <c r="B27" s="65"/>
      <c r="C27" s="61">
        <v>0.11</v>
      </c>
      <c r="D27" s="6">
        <f t="shared" ref="D27:D43" si="3">B27+C27</f>
        <v>0.11</v>
      </c>
      <c r="E27" s="6"/>
      <c r="F27" s="8"/>
    </row>
    <row r="28" spans="1:8" x14ac:dyDescent="0.35">
      <c r="A28" s="58" t="s">
        <v>65</v>
      </c>
      <c r="B28" s="65">
        <v>-0.69299999999999995</v>
      </c>
      <c r="C28" s="65"/>
      <c r="D28" s="6">
        <f t="shared" ref="D28" si="4">B28+C28</f>
        <v>-0.69299999999999995</v>
      </c>
      <c r="E28" s="6"/>
      <c r="F28" s="8"/>
    </row>
    <row r="29" spans="1:8" ht="14.15" customHeight="1" x14ac:dyDescent="0.35">
      <c r="B29" s="65"/>
      <c r="C29" s="65"/>
      <c r="D29" s="6"/>
      <c r="E29" s="6"/>
      <c r="F29" s="8"/>
    </row>
    <row r="30" spans="1:8" x14ac:dyDescent="0.35">
      <c r="B30" s="65"/>
      <c r="C30" s="65"/>
      <c r="D30" s="6"/>
      <c r="E30" s="65"/>
      <c r="F30" s="8"/>
    </row>
    <row r="31" spans="1:8" x14ac:dyDescent="0.35">
      <c r="A31" s="58" t="s">
        <v>74</v>
      </c>
      <c r="B31" s="65"/>
      <c r="C31" s="65">
        <v>-0.2</v>
      </c>
      <c r="D31" s="6">
        <f t="shared" si="3"/>
        <v>-0.2</v>
      </c>
      <c r="E31" s="65"/>
      <c r="F31" s="8"/>
    </row>
    <row r="32" spans="1:8" ht="29" x14ac:dyDescent="0.35">
      <c r="A32" s="78" t="s">
        <v>75</v>
      </c>
      <c r="B32" s="65"/>
      <c r="C32" s="65">
        <v>-0.75</v>
      </c>
      <c r="D32" s="6">
        <f t="shared" si="3"/>
        <v>-0.75</v>
      </c>
      <c r="E32" s="65"/>
      <c r="F32" s="8"/>
    </row>
    <row r="33" spans="1:6" ht="29" x14ac:dyDescent="0.35">
      <c r="A33" s="58" t="s">
        <v>75</v>
      </c>
      <c r="B33" s="65"/>
      <c r="C33" s="65">
        <v>-0.25</v>
      </c>
      <c r="D33" s="6">
        <f t="shared" si="3"/>
        <v>-0.25</v>
      </c>
      <c r="E33" s="6"/>
      <c r="F33" s="8"/>
    </row>
    <row r="34" spans="1:6" ht="29" x14ac:dyDescent="0.35">
      <c r="A34" s="58" t="s">
        <v>76</v>
      </c>
      <c r="B34" s="65"/>
      <c r="C34" s="65">
        <v>-0.75</v>
      </c>
      <c r="D34" s="6">
        <f t="shared" si="3"/>
        <v>-0.75</v>
      </c>
      <c r="E34" s="6"/>
      <c r="F34" s="8"/>
    </row>
    <row r="35" spans="1:6" ht="29" x14ac:dyDescent="0.35">
      <c r="A35" s="58" t="s">
        <v>76</v>
      </c>
      <c r="B35" s="65"/>
      <c r="C35" s="65">
        <v>-0.25</v>
      </c>
      <c r="D35" s="6">
        <f t="shared" si="3"/>
        <v>-0.25</v>
      </c>
      <c r="E35" s="6"/>
      <c r="F35" s="8"/>
    </row>
    <row r="36" spans="1:6" x14ac:dyDescent="0.35">
      <c r="A36" s="58" t="s">
        <v>77</v>
      </c>
      <c r="B36" s="65"/>
      <c r="C36" s="65">
        <v>-1.5</v>
      </c>
      <c r="D36" s="6">
        <f t="shared" si="3"/>
        <v>-1.5</v>
      </c>
      <c r="E36" s="6"/>
      <c r="F36" s="8"/>
    </row>
    <row r="37" spans="1:6" x14ac:dyDescent="0.35">
      <c r="B37" s="65"/>
      <c r="C37" s="65"/>
      <c r="D37" s="6"/>
      <c r="E37" s="6"/>
      <c r="F37" s="8"/>
    </row>
    <row r="38" spans="1:6" x14ac:dyDescent="0.35">
      <c r="A38" s="58" t="s">
        <v>78</v>
      </c>
      <c r="B38" s="65"/>
      <c r="C38" s="65"/>
      <c r="D38" s="6"/>
      <c r="E38" s="6">
        <v>1.2</v>
      </c>
      <c r="F38" s="8"/>
    </row>
    <row r="39" spans="1:6" ht="29" x14ac:dyDescent="0.35">
      <c r="A39" s="58" t="s">
        <v>85</v>
      </c>
      <c r="B39" s="65"/>
      <c r="C39" s="83">
        <v>8.4000000000000005E-2</v>
      </c>
      <c r="D39" s="6">
        <f t="shared" ref="D39" si="5">B39+C39</f>
        <v>8.4000000000000005E-2</v>
      </c>
      <c r="E39" s="6"/>
      <c r="F39" s="8"/>
    </row>
    <row r="40" spans="1:6" ht="29" x14ac:dyDescent="0.35">
      <c r="A40" s="58" t="s">
        <v>86</v>
      </c>
      <c r="B40" s="65"/>
      <c r="C40" s="83">
        <v>0.36199999999999999</v>
      </c>
      <c r="D40" s="6">
        <f t="shared" si="3"/>
        <v>0.36199999999999999</v>
      </c>
      <c r="E40" s="6"/>
      <c r="F40" s="8"/>
    </row>
    <row r="41" spans="1:6" x14ac:dyDescent="0.35">
      <c r="A41" s="84" t="s">
        <v>79</v>
      </c>
      <c r="B41" s="65"/>
      <c r="C41" s="65">
        <v>-10</v>
      </c>
      <c r="D41" s="6">
        <f t="shared" si="3"/>
        <v>-10</v>
      </c>
      <c r="E41" s="6"/>
      <c r="F41" s="8"/>
    </row>
    <row r="42" spans="1:6" x14ac:dyDescent="0.35">
      <c r="B42" s="65"/>
      <c r="C42" s="65"/>
      <c r="D42" s="6"/>
      <c r="E42" s="6"/>
      <c r="F42" s="8"/>
    </row>
    <row r="43" spans="1:6" x14ac:dyDescent="0.35">
      <c r="A43" s="58" t="s">
        <v>80</v>
      </c>
      <c r="B43" s="65"/>
      <c r="C43" s="65">
        <v>251.36699999999999</v>
      </c>
      <c r="D43" s="6">
        <f t="shared" si="3"/>
        <v>251.36699999999999</v>
      </c>
      <c r="E43" s="65"/>
      <c r="F43" s="8"/>
    </row>
    <row r="44" spans="1:6" x14ac:dyDescent="0.35">
      <c r="B44" s="65"/>
      <c r="C44" s="65"/>
      <c r="D44" s="6"/>
      <c r="E44" s="6"/>
      <c r="F44" s="8"/>
    </row>
    <row r="45" spans="1:6" x14ac:dyDescent="0.35">
      <c r="B45" s="65"/>
      <c r="C45" s="65"/>
      <c r="D45" s="6"/>
      <c r="E45" s="6"/>
      <c r="F45" s="8"/>
    </row>
    <row r="46" spans="1:6" x14ac:dyDescent="0.35">
      <c r="B46" s="65"/>
      <c r="C46" s="65"/>
      <c r="D46" s="6"/>
      <c r="E46" s="6"/>
      <c r="F46" s="8"/>
    </row>
    <row r="47" spans="1:6" x14ac:dyDescent="0.35">
      <c r="B47" s="65"/>
      <c r="C47" s="65"/>
      <c r="D47" s="6"/>
      <c r="E47" s="65"/>
      <c r="F47" s="8"/>
    </row>
    <row r="48" spans="1:6" x14ac:dyDescent="0.35">
      <c r="A48" s="74"/>
      <c r="B48" s="65"/>
      <c r="C48" s="65"/>
      <c r="D48" s="6"/>
      <c r="E48" s="6"/>
      <c r="F48" s="8"/>
    </row>
    <row r="49" spans="1:6" x14ac:dyDescent="0.35">
      <c r="A49" s="74"/>
      <c r="B49" s="65"/>
      <c r="C49" s="65"/>
      <c r="D49" s="6"/>
      <c r="E49" s="6"/>
      <c r="F49" s="8"/>
    </row>
    <row r="50" spans="1:6" x14ac:dyDescent="0.35">
      <c r="A50" s="74"/>
      <c r="B50" s="65"/>
      <c r="C50" s="65"/>
      <c r="D50" s="6"/>
      <c r="E50" s="6"/>
      <c r="F50" s="8"/>
    </row>
    <row r="51" spans="1:6" x14ac:dyDescent="0.35">
      <c r="A51" s="74"/>
      <c r="B51" s="65"/>
      <c r="C51" s="65"/>
      <c r="D51" s="6"/>
      <c r="E51" s="6"/>
      <c r="F51" s="8"/>
    </row>
    <row r="52" spans="1:6" x14ac:dyDescent="0.35">
      <c r="A52" s="74"/>
      <c r="B52" s="65"/>
      <c r="C52" s="65"/>
      <c r="D52" s="6"/>
      <c r="E52" s="6"/>
      <c r="F52" s="8"/>
    </row>
    <row r="53" spans="1:6" x14ac:dyDescent="0.35">
      <c r="A53" s="74"/>
      <c r="B53" s="65"/>
      <c r="C53" s="65"/>
      <c r="D53" s="6"/>
      <c r="E53" s="6"/>
      <c r="F53" s="8"/>
    </row>
    <row r="54" spans="1:6" x14ac:dyDescent="0.35">
      <c r="A54" s="74"/>
      <c r="B54" s="65"/>
      <c r="C54" s="65"/>
      <c r="D54" s="6"/>
      <c r="E54" s="6"/>
      <c r="F54" s="8"/>
    </row>
    <row r="55" spans="1:6" x14ac:dyDescent="0.35">
      <c r="A55" s="74"/>
      <c r="B55" s="65"/>
      <c r="C55" s="65"/>
      <c r="D55" s="6"/>
      <c r="E55" s="6"/>
      <c r="F55" s="8"/>
    </row>
    <row r="56" spans="1:6" x14ac:dyDescent="0.35">
      <c r="A56" s="74"/>
      <c r="B56" s="65"/>
      <c r="C56" s="65"/>
      <c r="D56" s="6"/>
      <c r="E56" s="6"/>
      <c r="F56" s="8"/>
    </row>
    <row r="57" spans="1:6" x14ac:dyDescent="0.35">
      <c r="A57" s="74"/>
      <c r="B57" s="65"/>
      <c r="C57" s="65"/>
      <c r="D57" s="6"/>
      <c r="E57" s="6"/>
      <c r="F57" s="8"/>
    </row>
    <row r="58" spans="1:6" x14ac:dyDescent="0.35">
      <c r="A58" s="74"/>
      <c r="B58" s="67"/>
      <c r="C58" s="61"/>
      <c r="D58" s="6"/>
      <c r="E58" s="6"/>
      <c r="F58" s="8"/>
    </row>
    <row r="59" spans="1:6" ht="18.5" x14ac:dyDescent="0.45">
      <c r="A59" s="76" t="s">
        <v>81</v>
      </c>
      <c r="B59" s="68">
        <f>SUM(B5:B58)</f>
        <v>327.30700000000002</v>
      </c>
      <c r="C59" s="9">
        <f>SUM(C5:C58)</f>
        <v>5850.2550000000001</v>
      </c>
      <c r="D59" s="9">
        <f>SUM(D5:D58)</f>
        <v>6177.5619999999999</v>
      </c>
      <c r="E59" s="9">
        <f>SUM(E5:E58)</f>
        <v>3140.297</v>
      </c>
      <c r="F59" s="8"/>
    </row>
    <row r="60" spans="1:6" x14ac:dyDescent="0.35">
      <c r="C60" s="71"/>
      <c r="D60" s="71"/>
      <c r="E60" s="12"/>
      <c r="F60" s="8"/>
    </row>
    <row r="61" spans="1:6" x14ac:dyDescent="0.35">
      <c r="A61" s="77"/>
      <c r="C61" s="71"/>
      <c r="D61" s="71"/>
      <c r="E61" s="61"/>
      <c r="F61" s="8"/>
    </row>
    <row r="62" spans="1:6" x14ac:dyDescent="0.35">
      <c r="D62" s="12"/>
      <c r="E62" s="10"/>
      <c r="F62" s="8"/>
    </row>
    <row r="63" spans="1:6" x14ac:dyDescent="0.35">
      <c r="C63" s="12"/>
      <c r="D63" s="12"/>
      <c r="F63" s="8"/>
    </row>
    <row r="64" spans="1:6" x14ac:dyDescent="0.35">
      <c r="C64"/>
      <c r="F64" s="8"/>
    </row>
    <row r="65" spans="3:6" x14ac:dyDescent="0.35">
      <c r="C65" s="11"/>
      <c r="D65" s="12"/>
      <c r="F65" s="8"/>
    </row>
    <row r="66" spans="3:6" x14ac:dyDescent="0.35">
      <c r="F66" s="8"/>
    </row>
    <row r="67" spans="3:6" x14ac:dyDescent="0.35">
      <c r="F67" s="8"/>
    </row>
    <row r="68" spans="3:6" x14ac:dyDescent="0.35">
      <c r="F68" s="8"/>
    </row>
    <row r="69" spans="3:6" x14ac:dyDescent="0.35">
      <c r="F69" s="8"/>
    </row>
    <row r="70" spans="3:6" x14ac:dyDescent="0.35">
      <c r="C70" s="72"/>
      <c r="F70" s="8"/>
    </row>
    <row r="71" spans="3:6" x14ac:dyDescent="0.35">
      <c r="F71" s="8"/>
    </row>
    <row r="72" spans="3:6" x14ac:dyDescent="0.35">
      <c r="F72" s="8"/>
    </row>
    <row r="73" spans="3:6" x14ac:dyDescent="0.35">
      <c r="F73" s="8"/>
    </row>
  </sheetData>
  <autoFilter ref="A4:E59" xr:uid="{00000000-0001-0000-0200-000000000000}"/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1D91ABE7A36479E619C5060BCD555" ma:contentTypeVersion="12" ma:contentTypeDescription="Create a new document." ma:contentTypeScope="" ma:versionID="a5a798fd242716fb929753687892f8cb">
  <xsd:schema xmlns:xsd="http://www.w3.org/2001/XMLSchema" xmlns:xs="http://www.w3.org/2001/XMLSchema" xmlns:p="http://schemas.microsoft.com/office/2006/metadata/properties" xmlns:ns1="http://schemas.microsoft.com/sharepoint/v3" xmlns:ns2="70ff5d4f-360e-4c5b-8c63-34657cd9ce3f" xmlns:ns3="c00d5f6d-2965-495e-8922-91964dc79707" xmlns:ns4="eb29c738-9348-419b-b05e-492461c70b9e" targetNamespace="http://schemas.microsoft.com/office/2006/metadata/properties" ma:root="true" ma:fieldsID="f7441eb040320a18898cd24dc2b36a0d" ns1:_="" ns2:_="" ns3:_="" ns4:_="">
    <xsd:import namespace="http://schemas.microsoft.com/sharepoint/v3"/>
    <xsd:import namespace="70ff5d4f-360e-4c5b-8c63-34657cd9ce3f"/>
    <xsd:import namespace="c00d5f6d-2965-495e-8922-91964dc79707"/>
    <xsd:import namespace="eb29c738-9348-419b-b05e-492461c70b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4:Date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f5d4f-360e-4c5b-8c63-34657cd9ce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d5f6d-2965-495e-8922-91964dc7970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456e6da-7946-4160-aca5-4a60ca1d1dde}" ma:internalName="TaxCatchAll" ma:showField="CatchAllData" ma:web="c00d5f6d-2965-495e-8922-91964dc797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9c738-9348-419b-b05e-492461c70b9e" elementFormDefault="qualified">
    <xsd:import namespace="http://schemas.microsoft.com/office/2006/documentManagement/types"/>
    <xsd:import namespace="http://schemas.microsoft.com/office/infopath/2007/PartnerControls"/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14f66ec-a8c1-4b1a-8264-b59a49a9c5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ate xmlns="eb29c738-9348-419b-b05e-492461c70b9e" xsi:nil="true"/>
    <lcf76f155ced4ddcb4097134ff3c332f xmlns="eb29c738-9348-419b-b05e-492461c70b9e">
      <Terms xmlns="http://schemas.microsoft.com/office/infopath/2007/PartnerControls"/>
    </lcf76f155ced4ddcb4097134ff3c332f>
    <TaxCatchAll xmlns="c00d5f6d-2965-495e-8922-91964dc79707" xsi:nil="true"/>
    <SharedWithUsers xmlns="c00d5f6d-2965-495e-8922-91964dc79707">
      <UserInfo>
        <DisplayName>Julia McDonald</DisplayName>
        <AccountId>94</AccountId>
        <AccountType/>
      </UserInfo>
      <UserInfo>
        <DisplayName>Kashmira Tailor</DisplayName>
        <AccountId>84</AccountId>
        <AccountType/>
      </UserInfo>
      <UserInfo>
        <DisplayName>Catherine Jess-Gibson</DisplayName>
        <AccountId>93</AccountId>
        <AccountType/>
      </UserInfo>
      <UserInfo>
        <DisplayName>Gillian Steele</DisplayName>
        <AccountId>109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983367-68BB-4DB1-A8D2-BFBE59963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ff5d4f-360e-4c5b-8c63-34657cd9ce3f"/>
    <ds:schemaRef ds:uri="c00d5f6d-2965-495e-8922-91964dc79707"/>
    <ds:schemaRef ds:uri="eb29c738-9348-419b-b05e-492461c70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A4E7E6-E1A3-4534-BDA7-233DE1D9488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29c738-9348-419b-b05e-492461c70b9e"/>
    <ds:schemaRef ds:uri="c00d5f6d-2965-495e-8922-91964dc79707"/>
  </ds:schemaRefs>
</ds:datastoreItem>
</file>

<file path=customXml/itemProps3.xml><?xml version="1.0" encoding="utf-8"?>
<ds:datastoreItem xmlns:ds="http://schemas.openxmlformats.org/officeDocument/2006/customXml" ds:itemID="{FE6D78FF-2B29-47B9-A318-BFF16EDC8CC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e9cc48d-6fba-4c12-9882-137473def580}" enabled="1" method="Privileged" siteId="{d3a2d0d3-7cc8-4f52-bbf9-85bd43d9427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 (DEL)</vt:lpstr>
      <vt:lpstr>Table A (AME)</vt:lpstr>
      <vt:lpstr>Table B</vt:lpstr>
    </vt:vector>
  </TitlesOfParts>
  <Manager/>
  <Company>The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Scott (Sensitive)</dc:creator>
  <cp:keywords/>
  <dc:description/>
  <cp:lastModifiedBy>Kashmira Tailor</cp:lastModifiedBy>
  <cp:revision/>
  <cp:lastPrinted>2026-04-28T14:45:49Z</cp:lastPrinted>
  <dcterms:created xsi:type="dcterms:W3CDTF">2022-01-14T11:32:38Z</dcterms:created>
  <dcterms:modified xsi:type="dcterms:W3CDTF">2026-04-30T16:25:58Z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0x01010032F1D91ABE7A36479E619C5060BCD555</vt:lpwstr>
  </property>
  <property fmtid="{D5CDD505-2E9C-101B-9397-08002B2CF9AE}" pid="3" name="Order">
    <vt:r8>87600</vt:r8>
  </property>
  <property fmtid="{D5CDD505-2E9C-101B-9397-08002B2CF9AE}" pid="4" name="MediaServiceImageTags">
    <vt:lpwstr/>
  </property>
</Properties>
</file>