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hopuk.sharepoint.com/sites/hcc-Scottish/Papers/2019-21/"/>
    </mc:Choice>
  </mc:AlternateContent>
  <xr:revisionPtr revIDLastSave="0" documentId="8_{BB7D508A-1509-4780-ABFA-F3B122CE33C4}" xr6:coauthVersionLast="45" xr6:coauthVersionMax="45" xr10:uidLastSave="{00000000-0000-0000-0000-000000000000}"/>
  <bookViews>
    <workbookView xWindow="-110" yWindow="-110" windowWidth="19420" windowHeight="10420" firstSheet="2" activeTab="4" xr2:uid="{00000000-000D-0000-FFFF-FFFF00000000}"/>
  </bookViews>
  <sheets>
    <sheet name="3.3a Cash grant table" sheetId="1" r:id="rId1"/>
    <sheet name="3.3 (b) Control Totals" sheetId="2" r:id="rId2"/>
    <sheet name="3.4 (a) Barnett Resource Change" sheetId="3" r:id="rId3"/>
    <sheet name="3.4 (a) Barnett Capital Changes" sheetId="4" r:id="rId4"/>
    <sheet name="35 SG Trends" sheetId="7" r:id="rId5"/>
    <sheet name="Sheet2" sheetId="5" state="hidden" r:id="rId6"/>
  </sheets>
  <externalReferences>
    <externalReference r:id="rId7"/>
    <externalReference r:id="rId8"/>
  </externalReferences>
  <definedNames>
    <definedName name="_ftn1" localSheetId="4">'35 SG Trends'!$B$16</definedName>
    <definedName name="_ftn2" localSheetId="4">'35 SG Trends'!#REF!</definedName>
    <definedName name="_ftn3" localSheetId="4">'35 SG Trends'!$B$17</definedName>
    <definedName name="_ftn4" localSheetId="4">'35 SG Trends'!$B$18</definedName>
    <definedName name="_ftn5" localSheetId="4">'35 SG Trends'!#REF!</definedName>
    <definedName name="_ftn6" localSheetId="4">'35 SG Trends'!#REF!</definedName>
    <definedName name="_ftnref3" localSheetId="4">'35 SG Trends'!$B$11</definedName>
    <definedName name="Admin">'[1]Data Validation'!$V$3</definedName>
    <definedName name="AMEC">'[1]Data Validation'!$D$6</definedName>
    <definedName name="AMENC">'[1]Data Validation'!$D$7</definedName>
    <definedName name="Associated_Category">'[1]Data Validation'!$AB$3:$AB$6</definedName>
    <definedName name="CAME">'[1]Data Validation'!$D$8</definedName>
    <definedName name="CDEL_GEN_FT">'[1]Data Validation'!$E$3:$E$4</definedName>
    <definedName name="Department">'[1]Data Validation'!$B$3:$B$65</definedName>
    <definedName name="EmptyList">'[1]Data Validation'!$Y$3</definedName>
    <definedName name="GFTSwitch">'[1]Data Validation'!$C$7</definedName>
    <definedName name="PASwitch">'[1]Data Validation'!$C$6</definedName>
    <definedName name="_xlnm.Print_Area" localSheetId="4">'35 SG Trends'!$B$2:$G$18</definedName>
    <definedName name="RDEL">'[1]Data Validation'!$D$4</definedName>
    <definedName name="RDEL_PROG_ADMIN">'[1]Data Validation'!$F$3:$F$4</definedName>
    <definedName name="Supps_Barnett" localSheetId="4">#REF!</definedName>
    <definedName name="Supps_Barnett">#REF!</definedName>
    <definedName name="Territorial_extent">'[1]Data Validation'!$AA$3:$AA$6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0" roundtripDataSignature="AMtx7mi0RvciV0rJL/FBYJhrLbRCdVDD4g=="/>
    </ext>
  </extLst>
</workbook>
</file>

<file path=xl/calcChain.xml><?xml version="1.0" encoding="utf-8"?>
<calcChain xmlns="http://schemas.openxmlformats.org/spreadsheetml/2006/main">
  <c r="G12" i="7" l="1"/>
  <c r="E11" i="7"/>
  <c r="E13" i="7" s="1"/>
  <c r="G10" i="7"/>
  <c r="F9" i="7"/>
  <c r="F11" i="7" s="1"/>
  <c r="F13" i="7" s="1"/>
  <c r="E9" i="7"/>
  <c r="D9" i="7"/>
  <c r="D11" i="7" s="1"/>
  <c r="D13" i="7" s="1"/>
  <c r="C9" i="7"/>
  <c r="C11" i="7" s="1"/>
  <c r="C13" i="7" s="1"/>
  <c r="G6" i="7"/>
  <c r="G9" i="7" s="1"/>
  <c r="G11" i="7" s="1"/>
  <c r="G13" i="7" l="1"/>
  <c r="G203" i="4"/>
  <c r="F203" i="4"/>
  <c r="H202" i="4"/>
  <c r="H201" i="4"/>
  <c r="H200" i="4"/>
  <c r="H199" i="4"/>
  <c r="H203" i="4" s="1"/>
  <c r="G198" i="4"/>
  <c r="G204" i="4" s="1"/>
  <c r="F198" i="4"/>
  <c r="F204" i="4" s="1"/>
  <c r="H196" i="4"/>
  <c r="H195" i="4"/>
  <c r="H194" i="4"/>
  <c r="H198" i="4" s="1"/>
  <c r="H204" i="4" s="1"/>
  <c r="G190" i="4"/>
  <c r="F190" i="4"/>
  <c r="H189" i="4"/>
  <c r="H188" i="4"/>
  <c r="H187" i="4"/>
  <c r="H186" i="4"/>
  <c r="H185" i="4"/>
  <c r="H184" i="4"/>
  <c r="H183" i="4"/>
  <c r="H190" i="4" s="1"/>
  <c r="H191" i="4" s="1"/>
  <c r="H182" i="4"/>
  <c r="G182" i="4"/>
  <c r="G191" i="4" s="1"/>
  <c r="F182" i="4"/>
  <c r="F191" i="4" s="1"/>
  <c r="F205" i="4" s="1"/>
  <c r="H181" i="4"/>
  <c r="H180" i="4"/>
  <c r="H179" i="4"/>
  <c r="H178" i="4"/>
  <c r="H177" i="4"/>
  <c r="H176" i="4"/>
  <c r="G172" i="4"/>
  <c r="F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172" i="4" s="1"/>
  <c r="H85" i="4"/>
  <c r="G85" i="4"/>
  <c r="F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G43" i="4"/>
  <c r="F43" i="4"/>
  <c r="H43" i="4" s="1"/>
  <c r="H42" i="4"/>
  <c r="H41" i="4"/>
  <c r="H40" i="4"/>
  <c r="H39" i="4"/>
  <c r="H38" i="4"/>
  <c r="H37" i="4"/>
  <c r="H36" i="4"/>
  <c r="G36" i="4"/>
  <c r="F36" i="4"/>
  <c r="H35" i="4"/>
  <c r="H34" i="4"/>
  <c r="H33" i="4"/>
  <c r="H32" i="4"/>
  <c r="H31" i="4"/>
  <c r="H30" i="4"/>
  <c r="H29" i="4"/>
  <c r="H28" i="4"/>
  <c r="H27" i="4"/>
  <c r="H26" i="4"/>
  <c r="H25" i="4"/>
  <c r="H24" i="4"/>
  <c r="G23" i="4"/>
  <c r="F23" i="4"/>
  <c r="H23" i="4" s="1"/>
  <c r="H22" i="4"/>
  <c r="G21" i="4"/>
  <c r="G44" i="4" s="1"/>
  <c r="G86" i="4" s="1"/>
  <c r="G173" i="4" s="1"/>
  <c r="F21" i="4"/>
  <c r="F44" i="4" s="1"/>
  <c r="F86" i="4" s="1"/>
  <c r="F173" i="4" s="1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I325" i="3"/>
  <c r="I326" i="3" s="1"/>
  <c r="I328" i="3" s="1"/>
  <c r="I329" i="3" s="1"/>
  <c r="C8" i="2" s="1"/>
  <c r="H325" i="3"/>
  <c r="G325" i="3"/>
  <c r="F325" i="3"/>
  <c r="J324" i="3"/>
  <c r="J323" i="3"/>
  <c r="J322" i="3"/>
  <c r="J325" i="3" s="1"/>
  <c r="H321" i="3"/>
  <c r="G321" i="3"/>
  <c r="G326" i="3" s="1"/>
  <c r="G328" i="3" s="1"/>
  <c r="G329" i="3" s="1"/>
  <c r="C9" i="2" s="1"/>
  <c r="F321" i="3"/>
  <c r="J320" i="3"/>
  <c r="J319" i="3"/>
  <c r="J318" i="3"/>
  <c r="J317" i="3"/>
  <c r="J316" i="3"/>
  <c r="J315" i="3"/>
  <c r="J314" i="3"/>
  <c r="J313" i="3"/>
  <c r="J312" i="3"/>
  <c r="J311" i="3"/>
  <c r="J310" i="3"/>
  <c r="J321" i="3" s="1"/>
  <c r="H309" i="3"/>
  <c r="H326" i="3" s="1"/>
  <c r="H328" i="3" s="1"/>
  <c r="H329" i="3" s="1"/>
  <c r="C10" i="2" s="1"/>
  <c r="G309" i="3"/>
  <c r="F309" i="3"/>
  <c r="F326" i="3" s="1"/>
  <c r="F328" i="3" s="1"/>
  <c r="F329" i="3" s="1"/>
  <c r="C7" i="2" s="1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309" i="3" s="1"/>
  <c r="J326" i="3" s="1"/>
  <c r="J328" i="3" s="1"/>
  <c r="J329" i="3" s="1"/>
  <c r="J295" i="3"/>
  <c r="J294" i="3"/>
  <c r="I291" i="3"/>
  <c r="H291" i="3"/>
  <c r="G291" i="3"/>
  <c r="F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291" i="3" s="1"/>
  <c r="J6" i="3"/>
  <c r="C32" i="2"/>
  <c r="C31" i="2"/>
  <c r="C30" i="2"/>
  <c r="C29" i="2"/>
  <c r="C28" i="2"/>
  <c r="C27" i="2"/>
  <c r="C26" i="2"/>
  <c r="C33" i="2" s="1"/>
  <c r="C34" i="2" s="1"/>
  <c r="C23" i="2"/>
  <c r="C38" i="1"/>
  <c r="C29" i="1"/>
  <c r="C20" i="1"/>
  <c r="C16" i="1"/>
  <c r="C10" i="1"/>
  <c r="C8" i="1"/>
  <c r="C7" i="1"/>
  <c r="C6" i="1"/>
  <c r="F207" i="4" l="1"/>
  <c r="F208" i="4" s="1"/>
  <c r="H208" i="4" s="1"/>
  <c r="C11" i="2" s="1"/>
  <c r="C14" i="2" s="1"/>
  <c r="G205" i="4"/>
  <c r="G207" i="4"/>
  <c r="G208" i="4" s="1"/>
  <c r="C13" i="2" s="1"/>
  <c r="H205" i="4"/>
  <c r="H21" i="4"/>
  <c r="H44" i="4" s="1"/>
  <c r="H86" i="4" s="1"/>
  <c r="H173" i="4" s="1"/>
  <c r="C12" i="2"/>
  <c r="C6" i="2"/>
  <c r="H207" i="4"/>
  <c r="C5" i="1" l="1"/>
  <c r="C11" i="1" s="1"/>
  <c r="C39" i="1" s="1"/>
</calcChain>
</file>

<file path=xl/sharedStrings.xml><?xml version="1.0" encoding="utf-8"?>
<sst xmlns="http://schemas.openxmlformats.org/spreadsheetml/2006/main" count="1267" uniqueCount="708">
  <si>
    <t>3.4 (a) Cash grant payable to the Scottish consolidated fund 2020-21</t>
  </si>
  <si>
    <t>£ million</t>
  </si>
  <si>
    <t>sub total</t>
  </si>
  <si>
    <t>Comments:</t>
  </si>
  <si>
    <t>Scottish block grant (DEL)</t>
  </si>
  <si>
    <t>see 3.3 (b) control totals table</t>
  </si>
  <si>
    <t>UK government funded AME</t>
  </si>
  <si>
    <t>Expenditure funded by Scottish taxes</t>
  </si>
  <si>
    <t>Expenditure financed by Borrowing</t>
  </si>
  <si>
    <t>Expenditure financed by Scotland Reserve</t>
  </si>
  <si>
    <t>Non-Domestic Rates</t>
  </si>
  <si>
    <t>subtotal (TOTAL MANAGED EXPENDITURE)</t>
  </si>
  <si>
    <t>add:</t>
  </si>
  <si>
    <t>Repayments of principal to National loans fund of pre 1999 loans to former Scottish Water authorities</t>
  </si>
  <si>
    <t>Police loan charges</t>
  </si>
  <si>
    <t>movement in creditors/debtors</t>
  </si>
  <si>
    <t>subtotal</t>
  </si>
  <si>
    <t>less:</t>
  </si>
  <si>
    <t>Non domestic rates income</t>
  </si>
  <si>
    <t>National insurance fund payments towards Scottish National Health Service</t>
  </si>
  <si>
    <t>less: Fiscal Framework transactions (Scotland Act 2016)</t>
  </si>
  <si>
    <t xml:space="preserve">Taxes collected by Scottish government </t>
  </si>
  <si>
    <t>Repayment of principal of loans</t>
  </si>
  <si>
    <t>Scottish income tax</t>
  </si>
  <si>
    <t>Reconciliation adjustment for Scottish Income Tax</t>
  </si>
  <si>
    <t>Capital borrowing</t>
  </si>
  <si>
    <t>Resource borrowing</t>
  </si>
  <si>
    <t>Funding deposited in the Scotland Reserve (2019-20 outturn)</t>
  </si>
  <si>
    <t>less: cash to accruals adjustments</t>
  </si>
  <si>
    <t>depreciation (SG funded)</t>
  </si>
  <si>
    <t>depreciation (UK funded AME)</t>
  </si>
  <si>
    <t>Impairments (SG funded)</t>
  </si>
  <si>
    <t>Impairments (UK funded AME)</t>
  </si>
  <si>
    <t>Resource to cash adjustments for NHS &amp; teachers' pensions (UK funded AME)</t>
  </si>
  <si>
    <t>Payments related to release of provisions</t>
  </si>
  <si>
    <t>Other cash to accruals adjustments (UK funded AME-student loans)</t>
  </si>
  <si>
    <t>CASH GRANT PAYABLE TO SCOTTISH CONSOLIDATED FUND</t>
  </si>
  <si>
    <t>3.4 (b) Control totals for the Scottish Government including breakdown of main programme of AME spending</t>
  </si>
  <si>
    <t>1. Scottish Government DEL Control Total</t>
  </si>
  <si>
    <t>£ millions</t>
  </si>
  <si>
    <t>2020-21</t>
  </si>
  <si>
    <t>Total Resource DEL* of which:</t>
  </si>
  <si>
    <t>*Post block grant adjustments</t>
  </si>
  <si>
    <t>RDEL excluding depreciation and BGA</t>
  </si>
  <si>
    <t>see 3.3 (a) funding changes table</t>
  </si>
  <si>
    <t>Block Grant Adjustment (BGA)</t>
  </si>
  <si>
    <t>depreciation and impairments ring fence</t>
  </si>
  <si>
    <t>student loans ring fence in DEL</t>
  </si>
  <si>
    <t>Total Capital DEL of which:</t>
  </si>
  <si>
    <t>General CDEL</t>
  </si>
  <si>
    <t>Ring fenced financial transactions</t>
  </si>
  <si>
    <t>Total Scottish block grant allocation</t>
  </si>
  <si>
    <t>sum of the above</t>
  </si>
  <si>
    <t>2. Scottish Government Annually Managed Expenditure funded by the UK Government</t>
  </si>
  <si>
    <t>Student loans</t>
  </si>
  <si>
    <t>see 3.3(a) cash grant table</t>
  </si>
  <si>
    <t>NHS pensions (Scotland)</t>
  </si>
  <si>
    <t>Teachers pensions (Scotland)</t>
  </si>
  <si>
    <t>NHS impairments</t>
  </si>
  <si>
    <t>other</t>
  </si>
  <si>
    <t>Subtotal</t>
  </si>
  <si>
    <t>3. Self-financed Annually Managed Expenditure</t>
  </si>
  <si>
    <t>Non domestic rates</t>
  </si>
  <si>
    <t>Repayment of loans</t>
  </si>
  <si>
    <t>Taxes collected by Scottish Government</t>
  </si>
  <si>
    <t>Scottish government borrowing</t>
  </si>
  <si>
    <t>TOTAL UKG and Scottish funded AME</t>
  </si>
  <si>
    <t>sum of (2) and (3)</t>
  </si>
  <si>
    <t>3.4 (c) Resource DEL funding changes since Spending Round 2019</t>
  </si>
  <si>
    <t>Barnett consequentials, subsequent to Spending Round 2019 outcome</t>
  </si>
  <si>
    <r>
      <rPr>
        <b/>
        <sz val="12"/>
        <color theme="1"/>
        <rFont val="Humnst777 lt bt"/>
      </rPr>
      <t>Resource DEL</t>
    </r>
    <r>
      <rPr>
        <b/>
        <sz val="11"/>
        <color theme="1"/>
        <rFont val="Humnst777 lt bt"/>
      </rPr>
      <t xml:space="preserve"> excl depreciation and BGA</t>
    </r>
  </si>
  <si>
    <t xml:space="preserve">depreciation &amp; impairments </t>
  </si>
  <si>
    <t xml:space="preserve">student loans </t>
  </si>
  <si>
    <t xml:space="preserve">BGA </t>
  </si>
  <si>
    <t>total Resource DEL</t>
  </si>
  <si>
    <t>Spending Round 2019 outcome</t>
  </si>
  <si>
    <t>Budget 2020</t>
  </si>
  <si>
    <t>Business rates</t>
  </si>
  <si>
    <t>Elimination of negative RSG in 2020-21</t>
  </si>
  <si>
    <t>Increased Business Rates Retention in Devolution Deal areas and the Greater London Authority (AME cost)</t>
  </si>
  <si>
    <t>Increased Business Rates Retention in Devolution Deal areas and the Greater London Authority (DEL cost)</t>
  </si>
  <si>
    <t xml:space="preserve">Business rates retail and pubs discount </t>
  </si>
  <si>
    <t>Business, Energy &amp; Industrial Strategy</t>
  </si>
  <si>
    <t>Reforming Regulation Initiative</t>
  </si>
  <si>
    <t>Additional Funding for Growth Hubs</t>
  </si>
  <si>
    <t>Additional Funding for Be the Business</t>
  </si>
  <si>
    <t>Digital, Culture, Media &amp; Sport</t>
  </si>
  <si>
    <t xml:space="preserve">Cultural Investment Fund </t>
  </si>
  <si>
    <t>British Library Business and IP Centres</t>
  </si>
  <si>
    <t>Youth Investment Fund</t>
  </si>
  <si>
    <t>Commonwealth Games, Trade, Tourism, and Investment Programme</t>
  </si>
  <si>
    <t>Environment, Food &amp; Rural Affairs</t>
  </si>
  <si>
    <t>Natural Environment Impact Fund</t>
  </si>
  <si>
    <t>Nature for Climate Fund</t>
  </si>
  <si>
    <t>Flood defences</t>
  </si>
  <si>
    <t>Place-based resilience schemes</t>
  </si>
  <si>
    <t>Winter flood defence fund</t>
  </si>
  <si>
    <t>Nature Recovery Fund</t>
  </si>
  <si>
    <t>Education</t>
  </si>
  <si>
    <t>PE and Sports funding</t>
  </si>
  <si>
    <t>Vulnerable Children and Family Hubs</t>
  </si>
  <si>
    <t>Health &amp; Social Care</t>
  </si>
  <si>
    <t>Immigration Health Surcharge (1)</t>
  </si>
  <si>
    <t xml:space="preserve">Learning Disability and/or Autism fund </t>
  </si>
  <si>
    <t xml:space="preserve">NHS Nurse recruitment, training and retention </t>
  </si>
  <si>
    <t>General Practice workforce</t>
  </si>
  <si>
    <t>Hospital Car Parking</t>
  </si>
  <si>
    <t>Immigration Health Surcharge - DHSC adjustment</t>
  </si>
  <si>
    <t>Immigration Health Surcharge (2)</t>
  </si>
  <si>
    <t>HMRC</t>
  </si>
  <si>
    <t>VOA - Business System Transformation Programme</t>
  </si>
  <si>
    <t>HMT</t>
  </si>
  <si>
    <t>Making the most of knowledge assets</t>
  </si>
  <si>
    <t>Home Office</t>
  </si>
  <si>
    <t>Safer Streets</t>
  </si>
  <si>
    <t>Fire and Rescue Services</t>
  </si>
  <si>
    <t>Preventing Domestic Abuse</t>
  </si>
  <si>
    <t xml:space="preserve">CT Policing </t>
  </si>
  <si>
    <t>Counter-Terrorism Capability</t>
  </si>
  <si>
    <t>Centre of Excellence for Tackling Youth Violence</t>
  </si>
  <si>
    <t>Housing, Communities &amp; Local Government</t>
  </si>
  <si>
    <t>Rough Sleeping</t>
  </si>
  <si>
    <t>West Yorkshire Devolution Deal</t>
  </si>
  <si>
    <t>Building Safety Fund</t>
  </si>
  <si>
    <t>Commission for an independent economic review in the Western Gateway</t>
  </si>
  <si>
    <t>Adults with Multiple Complex Needs</t>
  </si>
  <si>
    <t>Justice</t>
  </si>
  <si>
    <t>Prison maintenance</t>
  </si>
  <si>
    <t>Domestic Abuse Courts</t>
  </si>
  <si>
    <t>Royal Commission on the Criminal Justice System</t>
  </si>
  <si>
    <t>Victim Support</t>
  </si>
  <si>
    <t>Community Sentencing</t>
  </si>
  <si>
    <t>Main Estimates 2020-21</t>
  </si>
  <si>
    <t>ONS</t>
  </si>
  <si>
    <t xml:space="preserve">ONS BAU pressures </t>
  </si>
  <si>
    <t>Additional DEL compensation for existing BR reliefs</t>
  </si>
  <si>
    <t xml:space="preserve">Business rates reliefs (12-month retail, hospitality and leisure holiday) - compensation for LAs </t>
  </si>
  <si>
    <t>Covid-19</t>
  </si>
  <si>
    <t xml:space="preserve">Business rates reliefs (12-month nurseries holiday) - compensation for LAs </t>
  </si>
  <si>
    <t xml:space="preserve">Covid-19 Response Fund - local government </t>
  </si>
  <si>
    <t>Local Authority Hardship Fund</t>
  </si>
  <si>
    <t>Small Business Grants Fund</t>
  </si>
  <si>
    <t>Enhanced NHS discharge/suspension of means test</t>
  </si>
  <si>
    <t>Purchasing independent sector capacity</t>
  </si>
  <si>
    <t>Shielding measures DHSC elements</t>
  </si>
  <si>
    <t>PPE procurement</t>
  </si>
  <si>
    <t>Shielding - Food boxes for the clinically vulnerable</t>
  </si>
  <si>
    <t>Work and pensions</t>
  </si>
  <si>
    <t>Call centre for the National Shielding Centre</t>
  </si>
  <si>
    <t>Transport</t>
  </si>
  <si>
    <t>Emergency Measures Agreements</t>
  </si>
  <si>
    <t>Supplementary Estimates 2020-21</t>
  </si>
  <si>
    <t>Repayment of Business rates</t>
  </si>
  <si>
    <t>Repayments of English Business Rates Reliefs</t>
  </si>
  <si>
    <t/>
  </si>
  <si>
    <t xml:space="preserve">Cabinet Office </t>
  </si>
  <si>
    <t>Funding for Government Property Agency as part of Reprioritisation exercise for interoperability costs.</t>
  </si>
  <si>
    <t>Funding for Government Property Agency for Old Admiralty Building costs.</t>
  </si>
  <si>
    <t>Funding for Government Property Agency as part of Reprioritisation exercise for accelerated onboarding costs.</t>
  </si>
  <si>
    <t>Funding for Government Commercial Function as part of Reprioritisation exercise for commercial capability.</t>
  </si>
  <si>
    <t>Funding for Government Property Agency for Covid costs as part of combined business case.</t>
  </si>
  <si>
    <t>Funding for Constitution Group for delayed Police Crime Commissioner election costs.</t>
  </si>
  <si>
    <t>Funding for Grenfell Tower Inquiry to cover inquiry costs for 20/21.</t>
  </si>
  <si>
    <t>Crown Prosecution Service</t>
  </si>
  <si>
    <t>Budget Surrender of Depreciation provision not expected to be utilised</t>
  </si>
  <si>
    <t>Department for Business, Energy &amp; Industrial Strategy</t>
  </si>
  <si>
    <t>Programme ringfenced (UKRI)</t>
  </si>
  <si>
    <t>Covid Business Grants</t>
  </si>
  <si>
    <t>EU Exit</t>
  </si>
  <si>
    <t>NDA</t>
  </si>
  <si>
    <t>RDEL reprioritisation exercise</t>
  </si>
  <si>
    <t>Business Support Helpline (BSH) support</t>
  </si>
  <si>
    <t>Net Zero: Buildings Package (including staffing)</t>
  </si>
  <si>
    <t>Business Readiness</t>
  </si>
  <si>
    <t>Net Zero Buildings</t>
  </si>
  <si>
    <t xml:space="preserve">Covid 19 Business grants </t>
  </si>
  <si>
    <t>Department for Education</t>
  </si>
  <si>
    <t xml:space="preserve">Student Loan: impairment </t>
  </si>
  <si>
    <t>Academies depreciation reduction</t>
  </si>
  <si>
    <t xml:space="preserve">Surrender of protected apprenticeship funding </t>
  </si>
  <si>
    <t xml:space="preserve">Student Loans: payment of management charge DfE to HMT </t>
  </si>
  <si>
    <t>Other pre-agreed measures - Shared Outcomes Fund: data improvement</t>
  </si>
  <si>
    <t xml:space="preserve">Other pre-agreed measures - Vulnerable children and family hubs </t>
  </si>
  <si>
    <t xml:space="preserve">Other pre-agreed measures - Shared Outcomes Fund: growing up well </t>
  </si>
  <si>
    <t xml:space="preserve">Other pre-agreed measures - Period poverty </t>
  </si>
  <si>
    <t>Covid-19 pre-agreed measures - Exam contingency</t>
  </si>
  <si>
    <t>Covid-19 pre-agreed measures - Jobs for a new decade - National Careers Service</t>
  </si>
  <si>
    <t xml:space="preserve">Other pre-agreed measures: PE and sports hubs </t>
  </si>
  <si>
    <t>Covid-19 pre-agreed measures - Vulnerable children and young people charities funding</t>
  </si>
  <si>
    <t>Covid-19 pre-agreed measures - Jobs for a new decade - sector-based work academies</t>
  </si>
  <si>
    <t>Covid-19 pre-agreed measures - Winter Support Package (£20m for HAF)</t>
  </si>
  <si>
    <t>Covid-19 pre-agreed measures - HE Hardship</t>
  </si>
  <si>
    <t>New reserve claim: Higher Education Restructuring regime (RDEL)</t>
  </si>
  <si>
    <t>New reserve claim: FE Insolvency Regime</t>
  </si>
  <si>
    <t>Covid-19 pre-agreed measures - Free School Meals for Easter holidays</t>
  </si>
  <si>
    <t>Covid-19 pre-agreed measures - Jobs for a new decade - 18-19 classroom offer</t>
  </si>
  <si>
    <t xml:space="preserve"> HE hardship additional funding </t>
  </si>
  <si>
    <t>Covid-19 pre-agreed measures - Keeping schools/ colleges open (workforce)</t>
  </si>
  <si>
    <t>Covid-19 pre-agreed measures - Jobs for a New Decade - traineeships</t>
  </si>
  <si>
    <t>Covid-19 pre-agreed measures - Additional funding for schools transport from September</t>
  </si>
  <si>
    <t>Covid-19 pre-agreed measures - School Transport Funding (top-up)</t>
  </si>
  <si>
    <t xml:space="preserve"> Student Loan - management charge </t>
  </si>
  <si>
    <t xml:space="preserve">Academies Risk Sharing Scheme </t>
  </si>
  <si>
    <t>Covid-19 pre-agreed measures - FSM supplementary grant AY20/21</t>
  </si>
  <si>
    <t>Covid-19 pre-agreed measures - Covid Summer Food Fund</t>
  </si>
  <si>
    <t>FSM (Jan to mid Feb)</t>
  </si>
  <si>
    <t>FSM (Mid Feb to end of March)</t>
  </si>
  <si>
    <t>Covid-19 pre-agreed measures - Voucher scheme to replace Free School Meals</t>
  </si>
  <si>
    <t>Covid-19 pre-agreed measures - Education catch up</t>
  </si>
  <si>
    <t>Department for Environment, Food and Rural Affairs</t>
  </si>
  <si>
    <t>Floods risk management admin</t>
  </si>
  <si>
    <t xml:space="preserve">
Shared outcome programme - revised amount
</t>
  </si>
  <si>
    <t>Certifier capacity - revised amount</t>
  </si>
  <si>
    <t xml:space="preserve">
Shared outcome admin - revised amount
</t>
  </si>
  <si>
    <t>Dairy Industry</t>
  </si>
  <si>
    <t>Covid response - IT</t>
  </si>
  <si>
    <t xml:space="preserve">
Green challenge fund admin</t>
  </si>
  <si>
    <t>Food Packages</t>
  </si>
  <si>
    <t xml:space="preserve">Flood risk management 
</t>
  </si>
  <si>
    <t>SPS IT Business Case - revised amount</t>
  </si>
  <si>
    <t xml:space="preserve">Technical deficit 
</t>
  </si>
  <si>
    <t>Borders EU - GB - revised amount</t>
  </si>
  <si>
    <t>Zoos</t>
  </si>
  <si>
    <t xml:space="preserve">Farming IT </t>
  </si>
  <si>
    <t>Food charity scheme</t>
  </si>
  <si>
    <t>ALB extra support</t>
  </si>
  <si>
    <t>Local authority welfare grants</t>
  </si>
  <si>
    <t>Department for Transport</t>
  </si>
  <si>
    <t>RDEL non cash cover in relation to write down of HS2 inventory.</t>
  </si>
  <si>
    <t>Maritime services - IoS and IoW</t>
  </si>
  <si>
    <t>Covid-19  Cycling - Fix Your Bike</t>
  </si>
  <si>
    <t>Dartford tolls loss of income</t>
  </si>
  <si>
    <t xml:space="preserve">EU Transition Kent Traffic Management </t>
  </si>
  <si>
    <t>Covid-19 Cycling - Emergency Active Travel Fund</t>
  </si>
  <si>
    <t>Other</t>
  </si>
  <si>
    <t>Airport and Ground Operations Support Scheme</t>
  </si>
  <si>
    <t>Rail Risk Share</t>
  </si>
  <si>
    <t>Covid-19 Light Rail Revenue Restart Grant (LRRRG)</t>
  </si>
  <si>
    <t>Covid-19 Bus Services Support Grant (CBSSG)</t>
  </si>
  <si>
    <t xml:space="preserve">Covid-19 TfL Extraordinary Grant </t>
  </si>
  <si>
    <t>EMAs and ERMAs (RDEL)</t>
  </si>
  <si>
    <t>Department for Work and Pensions</t>
  </si>
  <si>
    <t>Reduction in Policy Ringfences - Covid Shielding</t>
  </si>
  <si>
    <t>Exchequer funding for the free-to-client debt advice (Money and Pensions Service)</t>
  </si>
  <si>
    <t>Covid Winter Grant Scheme DELP</t>
  </si>
  <si>
    <t>Department of Health and Social Care</t>
  </si>
  <si>
    <t>COVID-19 depreciation (Eng - PPE)</t>
  </si>
  <si>
    <t xml:space="preserve">Depreciation and Impairments </t>
  </si>
  <si>
    <t>Manchester BRR</t>
  </si>
  <si>
    <t>Medicines Delivery</t>
  </si>
  <si>
    <t>R&amp;D RDEL to CDEL switch RDEL</t>
  </si>
  <si>
    <t xml:space="preserve">VAT for charity single </t>
  </si>
  <si>
    <t>VAT for donated PPE</t>
  </si>
  <si>
    <t>Shared outcomes fund - out of hospital care fund</t>
  </si>
  <si>
    <t>Therapeutic taskforce £4m</t>
  </si>
  <si>
    <t>Mind Grant</t>
  </si>
  <si>
    <t>Medicines -EMBS</t>
  </si>
  <si>
    <t>Additional workforce proposals OSCE</t>
  </si>
  <si>
    <t>PPE</t>
  </si>
  <si>
    <t>Covid-O Mental Health</t>
  </si>
  <si>
    <t>EU 1</t>
  </si>
  <si>
    <t>Experimental Meds - Antibodies</t>
  </si>
  <si>
    <t>EU 2</t>
  </si>
  <si>
    <t>Medicines procurement</t>
  </si>
  <si>
    <t>NHS X Tech Pipeline</t>
  </si>
  <si>
    <t>Death in Service</t>
  </si>
  <si>
    <t>Nightingale Hospitals (wave 2 to end of FY)</t>
  </si>
  <si>
    <t>IHS 2019-20 Excess</t>
  </si>
  <si>
    <t>Call and recall system</t>
  </si>
  <si>
    <t>Flu Vaccine - local procurement</t>
  </si>
  <si>
    <t>Student nurses deployed to the front line</t>
  </si>
  <si>
    <t>Addt recruitment HSCW and MSW workforce</t>
  </si>
  <si>
    <t>NHS BT - Blood Plasma</t>
  </si>
  <si>
    <t>GP and Other Primary Care</t>
  </si>
  <si>
    <t>Independent Sector uplift in headroom</t>
  </si>
  <si>
    <t>Community Pharmacy Support Fund</t>
  </si>
  <si>
    <t>Adult social Care</t>
  </si>
  <si>
    <t xml:space="preserve">Hospices capacity </t>
  </si>
  <si>
    <t>Additional Hospices funding ask</t>
  </si>
  <si>
    <t>Isolated Individuals</t>
  </si>
  <si>
    <t xml:space="preserve">Flu Vaccine - procurement </t>
  </si>
  <si>
    <t>M1-6 Annual leave accrual</t>
  </si>
  <si>
    <t>M7-12 Annual leave accrual</t>
  </si>
  <si>
    <t>Experimental Meds - Tocilizumab</t>
  </si>
  <si>
    <t>Experimental Meds - Addt Tocilizumab</t>
  </si>
  <si>
    <t xml:space="preserve">Flu Vaccine - administration </t>
  </si>
  <si>
    <t>Other Central M7-12</t>
  </si>
  <si>
    <t>Other Central M1-6</t>
  </si>
  <si>
    <t>Community Pharmacy additional M4-12 bid</t>
  </si>
  <si>
    <t>Dental M7-12</t>
  </si>
  <si>
    <t>Enhanced Discharge Risk</t>
  </si>
  <si>
    <t>LA Grants</t>
  </si>
  <si>
    <t>Central Costs - Dental</t>
  </si>
  <si>
    <t>Nightingale Hospitals</t>
  </si>
  <si>
    <t>Loss of baseline income gains</t>
  </si>
  <si>
    <t>Enhanced Discharge Extension</t>
  </si>
  <si>
    <t>Provider defecit CFWD</t>
  </si>
  <si>
    <t>Contain Outbreak Management Fund (2nd lockdown)</t>
  </si>
  <si>
    <t>Income Loss - HMT Share of Risk</t>
  </si>
  <si>
    <t>Independent sector contract - continuation from August20-March 21</t>
  </si>
  <si>
    <t>Infection Controls Grant</t>
  </si>
  <si>
    <t>Loss of provider efficiency gains</t>
  </si>
  <si>
    <t xml:space="preserve">PPE Freight &amp; Logistics </t>
  </si>
  <si>
    <t xml:space="preserve">NHS Providers - Lost income </t>
  </si>
  <si>
    <t>Amendments to NHS financial framework m1-6</t>
  </si>
  <si>
    <t>Test and Trace (Eng)</t>
  </si>
  <si>
    <t>Amendments to NHS financial framework</t>
  </si>
  <si>
    <t>Covid-19 Vaccine</t>
  </si>
  <si>
    <t>Digital, Culture, Media and Sport</t>
  </si>
  <si>
    <t>National Citizen Service</t>
  </si>
  <si>
    <t>Life Chances Fund</t>
  </si>
  <si>
    <t xml:space="preserve">BDUK underspend </t>
  </si>
  <si>
    <t>VE/VJ Day</t>
  </si>
  <si>
    <t>OFCOM - 700Mhz</t>
  </si>
  <si>
    <t>Miners Welfare Facilities</t>
  </si>
  <si>
    <t>Heritage High Streets</t>
  </si>
  <si>
    <t>Listed Places of Worship</t>
  </si>
  <si>
    <t>Festival UK 2022</t>
  </si>
  <si>
    <t xml:space="preserve">RFL Loan Scheme Fair Valuation </t>
  </si>
  <si>
    <t>Blythe House</t>
  </si>
  <si>
    <t>ALB Pressures</t>
  </si>
  <si>
    <t>Leisure Centre Recovery Fund</t>
  </si>
  <si>
    <t>Loans Museum and Galleries ALBs</t>
  </si>
  <si>
    <t>Loneliness</t>
  </si>
  <si>
    <t>Sports Winter Support Package</t>
  </si>
  <si>
    <t>Tampon Tax Fund</t>
  </si>
  <si>
    <t xml:space="preserve">ACE Reserves Drawdown </t>
  </si>
  <si>
    <t>Cultural Sectors Support Package</t>
  </si>
  <si>
    <t>Freedoms Reserve drawdown</t>
  </si>
  <si>
    <t>Charities Package</t>
  </si>
  <si>
    <t>Food Standards Agency</t>
  </si>
  <si>
    <t xml:space="preserve">Increase to Depreciation required as a result of increased capital investment in current and prior years.  </t>
  </si>
  <si>
    <t>HM Land Registry</t>
  </si>
  <si>
    <t>Surrender of forecast underspend</t>
  </si>
  <si>
    <t>Depreciation (RDEL)</t>
  </si>
  <si>
    <t>Shared Outcomes Fund</t>
  </si>
  <si>
    <t>NRCEU Covid Response</t>
  </si>
  <si>
    <t>Platform Costs</t>
  </si>
  <si>
    <t>Reserve - EU Transition (Police)</t>
  </si>
  <si>
    <t>COVID-19 - additional funding</t>
  </si>
  <si>
    <t>Reserve - COVID-19 (Police Costs)</t>
  </si>
  <si>
    <t>COVID-19 Settlement</t>
  </si>
  <si>
    <t>Ministry of Housing, Communities and Local Government: Communities</t>
  </si>
  <si>
    <t xml:space="preserve">RDEL Surrender </t>
  </si>
  <si>
    <t>High Streets (agreed with HMT)</t>
  </si>
  <si>
    <t>UK Holocaust Memorial Fund (existing agreement)</t>
  </si>
  <si>
    <t xml:space="preserve">English Language (existing agreement) </t>
  </si>
  <si>
    <t>COVID-19 Compliance and Enforcement</t>
  </si>
  <si>
    <t xml:space="preserve">Shielding - Covid 19 CEV support </t>
  </si>
  <si>
    <t>Rough Sleeping Interventions (Spring Budget 2020)</t>
  </si>
  <si>
    <t>Next Steps Accomodation Project (agreed June 2020)</t>
  </si>
  <si>
    <t>COVID-19 Clinically extremely vulnerable (CEV) support</t>
  </si>
  <si>
    <t>Budget surrender</t>
  </si>
  <si>
    <t>2019-20 Outturn S.31 BR Relief receipt income</t>
  </si>
  <si>
    <t>City of London Offset</t>
  </si>
  <si>
    <t>New Burdens</t>
  </si>
  <si>
    <t>Sales, Fees and Charges</t>
  </si>
  <si>
    <t>Covid-19 LA Support</t>
  </si>
  <si>
    <t>Ministry of Justice</t>
  </si>
  <si>
    <t>Shared Outcome fund</t>
  </si>
  <si>
    <t>Government Finance Function</t>
  </si>
  <si>
    <t>Covid Impacts - Operational Delivery - Community Interventions</t>
  </si>
  <si>
    <t>Independent Monitoring Authority</t>
  </si>
  <si>
    <t>Covid Impacts - Operational Delivery - Temporary Accommodation</t>
  </si>
  <si>
    <t>HMCTS Recovery Part2</t>
  </si>
  <si>
    <t>Covid Impacts - Operational Delivery - PPE &amp; Cleaning</t>
  </si>
  <si>
    <t>Covid Impacts - Operational Delivery - Prisoner Welfare</t>
  </si>
  <si>
    <t>Covid Impacts - Operational Delivery - Staff payment schemes</t>
  </si>
  <si>
    <t>Tax liabilities</t>
  </si>
  <si>
    <t>HMCTS Recovery Part1</t>
  </si>
  <si>
    <t>Covid Impacts - Loss of Income</t>
  </si>
  <si>
    <t>PPE reconciliation</t>
  </si>
  <si>
    <t>Security and Intelligence Agencies</t>
  </si>
  <si>
    <t>Reprioritisation</t>
  </si>
  <si>
    <t>The Statistics Board</t>
  </si>
  <si>
    <t xml:space="preserve">CDCTP Funding </t>
  </si>
  <si>
    <t>total, ALL BARNETT CONSEQUENTIALS SINCE SPENDING ROUND 2019</t>
  </si>
  <si>
    <t>Other non-Barnett allocations, subsequent to Spending Review outcome</t>
  </si>
  <si>
    <t>Agriculture convergence</t>
  </si>
  <si>
    <t>Bew Review (2020-21)</t>
  </si>
  <si>
    <t>Post EU-Exit farm support funding</t>
  </si>
  <si>
    <t>Network Rail Funding</t>
  </si>
  <si>
    <t xml:space="preserve">Transfer from HMT iro Debt Advice </t>
  </si>
  <si>
    <t>Supplementary Estimates 2019-20</t>
  </si>
  <si>
    <t>MoG transfer from DWP iro Devolution of Specialist Employment Support (IPES)</t>
  </si>
  <si>
    <t>2018 Autumn Budget - Non-Barnett additions: EMFF Fishing Safety</t>
  </si>
  <si>
    <t>Rebate iro Cash Management Rebate Scheme</t>
  </si>
  <si>
    <t>Fiscal Framework - on-going administration costs</t>
  </si>
  <si>
    <t>Balance of Direct Payments Funding for Farm Subsidies</t>
  </si>
  <si>
    <t>Expected Credit Loss (ECL) implications of changes to IFRS 9</t>
  </si>
  <si>
    <t>Budget cover for Accrued Staff Leave - PES Paper (2020) 08 refers</t>
  </si>
  <si>
    <t>Additional Debt Advice in Scotland funding</t>
  </si>
  <si>
    <t>Tampon tax</t>
  </si>
  <si>
    <t>Network Rail adjustment</t>
  </si>
  <si>
    <t>Subtotal, PREVIOUS FISCAL EVENTS</t>
  </si>
  <si>
    <t>Main Estimates 20-21 Budget transfers</t>
  </si>
  <si>
    <t>Work and Pensions</t>
  </si>
  <si>
    <t>Single Gateway Project</t>
  </si>
  <si>
    <t>Marriage/civil partnership changes</t>
  </si>
  <si>
    <t>Immigration Health Surcharge</t>
  </si>
  <si>
    <t>Cabinet Office</t>
  </si>
  <si>
    <t>UK Cyber Security Funding</t>
  </si>
  <si>
    <t>Supplementary Estimates 20-21 Budget transfers</t>
  </si>
  <si>
    <t>EMFF funding for 2020-21</t>
  </si>
  <si>
    <t>Edinburgh Culture Summit unding</t>
  </si>
  <si>
    <t>Health and Work Support funding</t>
  </si>
  <si>
    <t>HIV Funding</t>
  </si>
  <si>
    <t>Payback of Immigration Health Surcharge to Home Office for 2020-21</t>
  </si>
  <si>
    <t>Regional Connectivity PSO Services (Dundee)</t>
  </si>
  <si>
    <t xml:space="preserve"> iro payback of UK Cyber Security funding allocated at Main Estimate </t>
  </si>
  <si>
    <t>Subtotal, BUDGET TRANSFERS AND CLASSIFICATION CHANGES</t>
  </si>
  <si>
    <t>BGA</t>
  </si>
  <si>
    <t>Moved outside of RDELex, still within RDEL</t>
  </si>
  <si>
    <t>BGA in year update</t>
  </si>
  <si>
    <t>Subtotal, BLOCK GRANT ADJUSTMENTS</t>
  </si>
  <si>
    <t>Total, NON-BARNETT ALLOCATIONS SINCE SPENDING ROUND 2019</t>
  </si>
  <si>
    <t>Total, ALL CHANGES SINCE SPENDING ROUND 2019</t>
  </si>
  <si>
    <t>Total, REVISED RESOURCE DEL</t>
  </si>
  <si>
    <t>3.4 (c) Capital DEL funding changes since Spending Review 2015</t>
  </si>
  <si>
    <t>Barnett consequentials, since Spending Review 2015 (i) included in block grant transparency data already published</t>
  </si>
  <si>
    <t>Capital DEL excl financial transactions</t>
  </si>
  <si>
    <t>financial transactions DEL</t>
  </si>
  <si>
    <t>total Capital DEL</t>
  </si>
  <si>
    <t>Spending Review 2015 outcome</t>
  </si>
  <si>
    <t>Autumn Statement 2016</t>
  </si>
  <si>
    <t xml:space="preserve">Business, Energy &amp; Industrial Strategy </t>
  </si>
  <si>
    <t>Tech Transfer</t>
  </si>
  <si>
    <t>Quality-related Research funding</t>
  </si>
  <si>
    <t>Midlands Engine Investment Fund</t>
  </si>
  <si>
    <t>Northern Power House: Investment Fund</t>
  </si>
  <si>
    <t xml:space="preserve">Housing, Communities &amp; Local Government </t>
  </si>
  <si>
    <t>Accelerated construction</t>
  </si>
  <si>
    <t xml:space="preserve">Affordable housing </t>
  </si>
  <si>
    <t xml:space="preserve">Housing Infrastructure Fund </t>
  </si>
  <si>
    <t xml:space="preserve">Digital, Culture, Media &amp; Sport </t>
  </si>
  <si>
    <t xml:space="preserve">2021 Rugby League World Cup </t>
  </si>
  <si>
    <t xml:space="preserve">Cycling Road World Championships </t>
  </si>
  <si>
    <t>Grammar Schools expansion</t>
  </si>
  <si>
    <t xml:space="preserve">Transport </t>
  </si>
  <si>
    <t xml:space="preserve">Digital signalling technology </t>
  </si>
  <si>
    <t xml:space="preserve">Local roads and public transport networks </t>
  </si>
  <si>
    <t>Road Investment Strategy top-up</t>
  </si>
  <si>
    <t>Support for ultra-low emission vehicles (ULEVs)</t>
  </si>
  <si>
    <t>subtotal Autumn Statement 2016</t>
  </si>
  <si>
    <t>Spring Budget 2017</t>
  </si>
  <si>
    <t xml:space="preserve">Education </t>
  </si>
  <si>
    <t xml:space="preserve">Education capital: extend free schools programme </t>
  </si>
  <si>
    <t>subtotal Spring budget 2017</t>
  </si>
  <si>
    <t>Autumn budget 2017</t>
  </si>
  <si>
    <t>Housing Infrastructure Fund: Extend</t>
  </si>
  <si>
    <t xml:space="preserve">Land Assembly Fund </t>
  </si>
  <si>
    <t>Small sites: infrastructure and remediation</t>
  </si>
  <si>
    <t>Estate Regeneration</t>
  </si>
  <si>
    <t>Help to Buy: Equity Loan</t>
  </si>
  <si>
    <t>Home Building Fund: SMEs</t>
  </si>
  <si>
    <t xml:space="preserve">Jodrell Bank </t>
  </si>
  <si>
    <t>Health  &amp; Social Care</t>
  </si>
  <si>
    <t>NHS: additional capital</t>
  </si>
  <si>
    <t>Air Quality: Compliance Funding</t>
  </si>
  <si>
    <t>Air Quality: Clean Air Fund</t>
  </si>
  <si>
    <t xml:space="preserve">Tyne &amp; Wear Metro </t>
  </si>
  <si>
    <t xml:space="preserve">Transforming Cities Fund </t>
  </si>
  <si>
    <t>subtotal Autumn Budget 2017</t>
  </si>
  <si>
    <t>Budget 2018</t>
  </si>
  <si>
    <t>Birmingham: future mobility area</t>
  </si>
  <si>
    <t>National Retraining Scheme: first phase</t>
  </si>
  <si>
    <t>Enterprise: Expand Knowledge Transfer Partnerships</t>
  </si>
  <si>
    <t xml:space="preserve">Environment, Food &amp; Rural Affairs </t>
  </si>
  <si>
    <t>Urban Tree Planting</t>
  </si>
  <si>
    <t>Housing, Communities &amp; Local Government /Health  &amp; Social Care</t>
  </si>
  <si>
    <t>Future High Streets Fund: capital</t>
  </si>
  <si>
    <t>Future of Help to Buy: Equity Loan</t>
  </si>
  <si>
    <t>subtotal Budget 2018</t>
  </si>
  <si>
    <t>sub-total BARNETT CONSEQUENTIAL CHANGES (included within December 2018 block grant transparency data document)</t>
  </si>
  <si>
    <t>Barnett consequentials, subsequent to Spending Review 2015 outcome (ii) added since block grant transparency data published</t>
  </si>
  <si>
    <t>Outcome</t>
  </si>
  <si>
    <t xml:space="preserve">Spending Round 2019 </t>
  </si>
  <si>
    <t>Funding 'excellent' research, across all regions and nations of UK</t>
  </si>
  <si>
    <t>Specialist Institutions</t>
  </si>
  <si>
    <t xml:space="preserve">Parklife Football Facilities </t>
  </si>
  <si>
    <t xml:space="preserve">Natural History Museum at Harwell </t>
  </si>
  <si>
    <t>National Museums Maintenance</t>
  </si>
  <si>
    <t>British Library at Leeds and Boston Spa</t>
  </si>
  <si>
    <t>Fly-tipping innovative solutions</t>
  </si>
  <si>
    <t>Water management assets</t>
  </si>
  <si>
    <t>Nitrogen dioxide emission reduction</t>
  </si>
  <si>
    <t>Potholes Fund</t>
  </si>
  <si>
    <t>DHSC Capital</t>
  </si>
  <si>
    <t>Health Infrastructure Plan</t>
  </si>
  <si>
    <t>Diagnostics</t>
  </si>
  <si>
    <t>NIHR- Prevention and translational research</t>
  </si>
  <si>
    <t xml:space="preserve">Covid-19 R&amp;D - 'Fighting Fund' </t>
  </si>
  <si>
    <t xml:space="preserve">Covid-19 - NHS/PHE Diagnostics </t>
  </si>
  <si>
    <t>Brownfield Housing Fund</t>
  </si>
  <si>
    <t xml:space="preserve">Changing Places Fund </t>
  </si>
  <si>
    <t xml:space="preserve">Heritage Fund as part of the West Yorkshire Devolution Deal </t>
  </si>
  <si>
    <t>Help to Buy: Policy definition</t>
  </si>
  <si>
    <t>ESA10</t>
  </si>
  <si>
    <t>Transforming cities fund</t>
  </si>
  <si>
    <t>HMP Glen Parva</t>
  </si>
  <si>
    <t>subtotal  new Barnett consequentials (since DECEMBER 2018 BLOCK GRANT TRANSPARENCY DATA document)</t>
  </si>
  <si>
    <t>total all BARNETT CONSEQUENTIAL CHANGES SINCE SR 2015</t>
  </si>
  <si>
    <t>Barnett consequentials, subsequent to Spending Review 2015 outcome (ii) added at Supplementary estimates 2020-21</t>
  </si>
  <si>
    <t>Supplementary estimates 2020-21</t>
  </si>
  <si>
    <t>Heat Networks</t>
  </si>
  <si>
    <t>Nuclear Decommissioning Authority</t>
  </si>
  <si>
    <t>NDA reprioritisation exercise</t>
  </si>
  <si>
    <t>ODA programme underspend</t>
  </si>
  <si>
    <t>ODA- Newton Fund</t>
  </si>
  <si>
    <t>ODA- Global Challenges Research Fund (GCRF)</t>
  </si>
  <si>
    <t>Global Navigation Satellite System - EU Exit</t>
  </si>
  <si>
    <t>ISSI EU Exit</t>
  </si>
  <si>
    <t xml:space="preserve">Net Zero Buildings </t>
  </si>
  <si>
    <t>Devices Jan 2021</t>
  </si>
  <si>
    <t>Build Buidl Build (PM commitments): FE estates transformation</t>
  </si>
  <si>
    <t>Pre-agreed measure: Higher Education Restructuring regime FT</t>
  </si>
  <si>
    <t>Build, build, build (PM commitments): School condition</t>
  </si>
  <si>
    <t>Shared outcome - revised amount</t>
  </si>
  <si>
    <t>Navigation IPT</t>
  </si>
  <si>
    <t xml:space="preserve">Covid response - IT </t>
  </si>
  <si>
    <t>New Flood defences</t>
  </si>
  <si>
    <t xml:space="preserve">Floods regeneration 
</t>
  </si>
  <si>
    <t xml:space="preserve">Technical deficit </t>
  </si>
  <si>
    <t xml:space="preserve">
Farm IT support </t>
  </si>
  <si>
    <t>Farming IT</t>
  </si>
  <si>
    <t>Green Finance challenge fund - revised</t>
  </si>
  <si>
    <t>Flood capital Budget 16</t>
  </si>
  <si>
    <t>Floods IPT</t>
  </si>
  <si>
    <t>HS2 underspend surrender</t>
  </si>
  <si>
    <t>HE re-profile</t>
  </si>
  <si>
    <t>JAQU underspend surrender</t>
  </si>
  <si>
    <t>Challenge Fund - part of fiscal stimulus package</t>
  </si>
  <si>
    <t xml:space="preserve">Covid-19 Cycling - Emergency Active Travel Fund </t>
  </si>
  <si>
    <t>EMAs and ERMAs (CDEL)</t>
  </si>
  <si>
    <t>Crossrail loan</t>
  </si>
  <si>
    <t>Funeral Expense Payments</t>
  </si>
  <si>
    <t>Underspends NHS CDEL</t>
  </si>
  <si>
    <t>Underspends Non-NHS CDEL</t>
  </si>
  <si>
    <t>Covid-19 Vaccine deployment</t>
  </si>
  <si>
    <t>Oxygen Networks</t>
  </si>
  <si>
    <t xml:space="preserve">NHS CDEL Claims IT </t>
  </si>
  <si>
    <t>NHS GP Laptops</t>
  </si>
  <si>
    <t>R&amp;D RDEL to CDEL switch CDEL</t>
  </si>
  <si>
    <t>NHS CDEL Claims</t>
  </si>
  <si>
    <t>PM Announced CDEL</t>
  </si>
  <si>
    <t>700MHz</t>
  </si>
  <si>
    <t>Digital Infrastructure - 5G</t>
  </si>
  <si>
    <t>NPIF</t>
  </si>
  <si>
    <t>Superfast</t>
  </si>
  <si>
    <t>Heritage High Streets - replaced by Resource funding</t>
  </si>
  <si>
    <t>NHM Research Facility</t>
  </si>
  <si>
    <t>Rugby League World Cup legacy funding to be utilised by RFL Loans</t>
  </si>
  <si>
    <t>BL Leeds &amp; Boston Spa</t>
  </si>
  <si>
    <t>RFL Loan Scheme</t>
  </si>
  <si>
    <t>FT not required</t>
  </si>
  <si>
    <t>Affordable Homes Programme</t>
  </si>
  <si>
    <t>HE Affordable Homes</t>
  </si>
  <si>
    <t>BSP</t>
  </si>
  <si>
    <t>Private Sector Remediation</t>
  </si>
  <si>
    <t>SSI Agreement for Steelworks (agreed October 2020)</t>
  </si>
  <si>
    <t>Rough Sleeping Interventions (agreed May 2020)</t>
  </si>
  <si>
    <t>Ringfenced funding underspend - Additional Prison places</t>
  </si>
  <si>
    <t>Covid Impacts - Operational Delivery - Electronic Monitoring</t>
  </si>
  <si>
    <t>Covid Impacts - Operational Delivery - Fire Safety maintenance</t>
  </si>
  <si>
    <t>Covid Impacts - Operational Delivery - Prison Builds Covid compliance</t>
  </si>
  <si>
    <t>Covid Impacts - Operational Delivery - Prison Estate Video conferencing</t>
  </si>
  <si>
    <t>Covid Impacts - Operational Delivery - Remote working</t>
  </si>
  <si>
    <t>Ringfenced funding pressure - Prison Builds</t>
  </si>
  <si>
    <t>No10 Infrastructure Investment Funding</t>
  </si>
  <si>
    <t>subtotal  new Barnett consequentials (since July 2020 BLOCK GRANT TRANSPARENCY DATA document)</t>
  </si>
  <si>
    <t>Non-Barnett allocations, since Spending Review 2015 (i) included in block grant transparency data already published</t>
  </si>
  <si>
    <t>City deals</t>
  </si>
  <si>
    <t xml:space="preserve">City Deal: Inverness </t>
  </si>
  <si>
    <t xml:space="preserve">City Deal: Aberdeen </t>
  </si>
  <si>
    <t>Autumn Budget 2017</t>
  </si>
  <si>
    <t xml:space="preserve">City Deal: Edinburgh </t>
  </si>
  <si>
    <t>Autumn Budget 2018</t>
  </si>
  <si>
    <t>Edinburgh and South East Scotland City Reprofile</t>
  </si>
  <si>
    <t>May 2018</t>
  </si>
  <si>
    <t>City Deal: Stirling and Clackmannanshire</t>
  </si>
  <si>
    <t>Tay Cities Deal</t>
  </si>
  <si>
    <t>subtotal, CITY DEALS</t>
  </si>
  <si>
    <t>Budget transfer</t>
  </si>
  <si>
    <t>Main Estimates 2018-19</t>
  </si>
  <si>
    <t>Budget Transfer from Business, Energy &amp; Industrial Strategy: R&amp;D</t>
  </si>
  <si>
    <t>Classification change</t>
  </si>
  <si>
    <t>Financial Transition Reprofile</t>
  </si>
  <si>
    <t>Network Rail</t>
  </si>
  <si>
    <t>ESA 10 baseline roll forward</t>
  </si>
  <si>
    <t>Autumn Statement 2016 announcement on R&amp;D funding - NPI Fund</t>
  </si>
  <si>
    <t>GovTech Catalyst funding for SNH</t>
  </si>
  <si>
    <t>MoG Transfer</t>
  </si>
  <si>
    <t>MoG transfer from DWP iro Devolution of Funeral Expenses</t>
  </si>
  <si>
    <t>BUDGET TRANSFERS AND CLASSIFICATION CHANGES</t>
  </si>
  <si>
    <t xml:space="preserve">sub total changes, other than Barnett consequentials, included in July 2020  block grant transparency data </t>
  </si>
  <si>
    <t>Non-Barnett allocations, since Spending Review 2015 (ii) added at Supplementary Estimates 2020-21</t>
  </si>
  <si>
    <t>2016 Autumn Statement - Flooding Consequentials</t>
  </si>
  <si>
    <t>2017 Autumn Budget - Flooding Consequentials</t>
  </si>
  <si>
    <t>Glasgow City Deal</t>
  </si>
  <si>
    <t>Re-profiling of Network Rail Capital from 2020-21 to 2021-22</t>
  </si>
  <si>
    <t>Subtotal, Supplementary estimates 20-21</t>
  </si>
  <si>
    <t>Supplementary Estimates 2020-21 Budget transfers</t>
  </si>
  <si>
    <t>National COVID Chest Imaging Database</t>
  </si>
  <si>
    <t>Public sector energy efficiency funding</t>
  </si>
  <si>
    <t>Scottish Government</t>
  </si>
  <si>
    <t>Ambulance Radio Programme</t>
  </si>
  <si>
    <t xml:space="preserve">iro R&amp;D National Productivity Investment (NPI) Fund </t>
  </si>
  <si>
    <t xml:space="preserve">sub total changes, other than Barnett consequentials, since July 2020  block grant transparency data </t>
  </si>
  <si>
    <t>total all changes, other than Barnett consequentials since SR2015</t>
  </si>
  <si>
    <t>Total, ALL CHANGES SINCE SPENDING REVIEW 2015</t>
  </si>
  <si>
    <t>Total, REVISED CAPITAL DEL</t>
  </si>
  <si>
    <t>Table 1.1 Scottish Government block grant funding for the Spending Review 2015 period (£ million)¹</t>
  </si>
  <si>
    <t xml:space="preserve">DEL changes by department and measure  </t>
  </si>
  <si>
    <t xml:space="preserve">SPENDING REVIEW 2015 OUTCOME </t>
  </si>
  <si>
    <t xml:space="preserve">Resource DEL </t>
  </si>
  <si>
    <t>-</t>
  </si>
  <si>
    <t xml:space="preserve">Capital DEL </t>
  </si>
  <si>
    <t xml:space="preserve">Capital DEL Financial Transactions </t>
  </si>
  <si>
    <t xml:space="preserve">Total Spending Review Settlement </t>
  </si>
  <si>
    <t xml:space="preserve">AUTUMN STATEMENT 2016 </t>
  </si>
  <si>
    <t>Capital DEL change by department and measure</t>
  </si>
  <si>
    <t xml:space="preserve">Total Non-Barnett Additions </t>
  </si>
  <si>
    <t>Total Barnett Consequentials</t>
  </si>
  <si>
    <t xml:space="preserve">Communities &amp; Local Government </t>
  </si>
  <si>
    <t xml:space="preserve">Culture, Media &amp; Sport </t>
  </si>
  <si>
    <t>Creative Media Centre in Plymouth</t>
  </si>
  <si>
    <t>Studio 144 arts complex in Southampton</t>
  </si>
  <si>
    <t>Development funding for M25</t>
  </si>
  <si>
    <t xml:space="preserve">Oxford-Cambridge expressway development funding </t>
  </si>
  <si>
    <t>East-West Rail</t>
  </si>
  <si>
    <t>Smart ticketing</t>
  </si>
  <si>
    <t>Strategic roads pinchpoints</t>
  </si>
  <si>
    <t xml:space="preserve">Total Capital DEL change Autumn Statement 2016 </t>
  </si>
  <si>
    <t>Capital DEL Financial Transactions change by department and measure</t>
  </si>
  <si>
    <t xml:space="preserve">Total Capital DEL Financial Transactions change Autumn Statement 2016 </t>
  </si>
  <si>
    <t>Total DEL change Autumn Statement 2016 before adjustment</t>
  </si>
  <si>
    <t>Total DEL change Autumn Statement 2016 after adjustment</t>
  </si>
  <si>
    <t>SPRING BUDGET 2017</t>
  </si>
  <si>
    <t xml:space="preserve">Total Barnett Consequentials </t>
  </si>
  <si>
    <t xml:space="preserve">Total Capital DEL change Spring Budget 2017 </t>
  </si>
  <si>
    <t>Total DEL change Budget 2017 before adjustment</t>
  </si>
  <si>
    <t xml:space="preserve">Total DEL change Spring Budget 2017 after adjustment </t>
  </si>
  <si>
    <t>AUTUMN BUDGET 2017</t>
  </si>
  <si>
    <t xml:space="preserve">Barnett Consequentials </t>
  </si>
  <si>
    <t xml:space="preserve">Communities &amp; Local Government/Health </t>
  </si>
  <si>
    <t>Disabled Facilities Grant: additional resource</t>
  </si>
  <si>
    <t>Flood defence investment²</t>
  </si>
  <si>
    <t xml:space="preserve">Flood defence investment - Regeneration and Growth Fund² </t>
  </si>
  <si>
    <t xml:space="preserve">Health </t>
  </si>
  <si>
    <t xml:space="preserve">Transport: additional investment in local roads </t>
  </si>
  <si>
    <t xml:space="preserve">Midlands Connect: congestion measures </t>
  </si>
  <si>
    <t xml:space="preserve">Total Capital DEL change Autumn Budget 2017 </t>
  </si>
  <si>
    <t>Capital DEL Financial Transactions  change by department and measure</t>
  </si>
  <si>
    <t>Barnett Consequentials</t>
  </si>
  <si>
    <t xml:space="preserve">Total Capital DEL Financial Transactions change Autumn Budget 2017 </t>
  </si>
  <si>
    <t>Total DEL change Autumn Budget 2017 before adjustment for tax devolution</t>
  </si>
  <si>
    <t>Total DEL change Autumn Budget 2017 after adjustment for tax devolution</t>
  </si>
  <si>
    <t>MAIN ESTIMATES 2018</t>
  </si>
  <si>
    <t>Capital DEL in-year changes</t>
  </si>
  <si>
    <t>Total Capital DEL in-year changes</t>
  </si>
  <si>
    <t>Total DEL in-year changes Main Estimates 2017-18</t>
  </si>
  <si>
    <t>BUDGET 2018</t>
  </si>
  <si>
    <t xml:space="preserve">Non-Barnett Additions </t>
  </si>
  <si>
    <t>Stirling and Clackmannanshire City Deal</t>
  </si>
  <si>
    <t>Total Capital DEL change Autumn Budget 2018 (including Reserve)</t>
  </si>
  <si>
    <t>Capital DEL Financial Transactions measures</t>
  </si>
  <si>
    <t>Non-Barnett Additions</t>
  </si>
  <si>
    <t>Financial Transaction Reprofile</t>
  </si>
  <si>
    <t>Total Capital DEL Financial Transactions change Autumn Budget 2018</t>
  </si>
  <si>
    <t>Total DEL change Autumn Budget 2018 before adjustment for tax and welfare devolution</t>
  </si>
  <si>
    <t>Total DEL change Autumn Budget 2018 after adjustment for tax and welfare devolution</t>
  </si>
  <si>
    <t xml:space="preserve">Total DEL change over Spending Review 2015 period </t>
  </si>
  <si>
    <t>Total Resource DEL change before adjustments for tax and welfare devolution</t>
  </si>
  <si>
    <t>Total Capital DEL change before adjustments for tax and welfare devolution</t>
  </si>
  <si>
    <t>Total Capital DEL change Financial Transactions before adjustments for tax and welfare devolution</t>
  </si>
  <si>
    <t>Total DEL change before adjustment for tax and welfare devolution</t>
  </si>
  <si>
    <t xml:space="preserve">Total Scottish Government block grant over Spending Review 2015 period </t>
  </si>
  <si>
    <t>Total Resource DEL over Spending Review 2015 period before adjustment for tax and welfare devolution</t>
  </si>
  <si>
    <t>Total Capital DEL over Spending Review 2015 period before adjustment for tax and welfare devolution</t>
  </si>
  <si>
    <t>Total Capital DEL Financial Transactions over Spending Review 2015 period before adjustment for tax and welfare devolution</t>
  </si>
  <si>
    <t>Total Scottish Government block grant before adjustment for tax and welfare devolution</t>
  </si>
  <si>
    <t>Total Resource DEL adjustment for tax and welfare devolution</t>
  </si>
  <si>
    <t>Total Capital DEL adjustment for tax and welfare devolution</t>
  </si>
  <si>
    <t>Total Capital DEL Financial Transactions adjustment for tax and welfare devolution</t>
  </si>
  <si>
    <t>Total block grant adjustment for tax and welfare devolution</t>
  </si>
  <si>
    <t>Total Resource DEL over Spending Review 2015 period after adjustment for tax and welfare devolution</t>
  </si>
  <si>
    <t>Total Capital DEL over Spending Review 2015 period after adjustment for tax and welfare devolution</t>
  </si>
  <si>
    <t>Total Capital DEL Financial Transactions over Spending Review 2015 period after adjustment  for tax and welfare devolution</t>
  </si>
  <si>
    <t>Total Scottish Government block grant after adjustment for tax and welfare devolution</t>
  </si>
  <si>
    <t>3.3 Scottish Government DEL Funding 2016-17 to 2020-21</t>
  </si>
  <si>
    <t>2016-17</t>
  </si>
  <si>
    <t>2017-18</t>
  </si>
  <si>
    <t>2018-19</t>
  </si>
  <si>
    <t>2019-20</t>
  </si>
  <si>
    <r>
      <t>£m</t>
    </r>
    <r>
      <rPr>
        <b/>
        <vertAlign val="superscript"/>
        <sz val="10"/>
        <rFont val="Humnst777 Lt BT"/>
        <family val="2"/>
      </rPr>
      <t>[1]</t>
    </r>
  </si>
  <si>
    <t>Outturn</t>
  </si>
  <si>
    <t>Plans</t>
  </si>
  <si>
    <t>Scottish Government Resource DEL (pre Block Grant Adjustments)</t>
  </si>
  <si>
    <t>Tax Block Grant Adjustment</t>
  </si>
  <si>
    <t>Welfare Block Grant Adjustment</t>
  </si>
  <si>
    <t>Scottish Government Resource DEL</t>
  </si>
  <si>
    <t>Scottish Government Capital DEL</t>
  </si>
  <si>
    <r>
      <t xml:space="preserve">Scottish Government Resource DEL plus Capital DEL </t>
    </r>
    <r>
      <rPr>
        <b/>
        <vertAlign val="superscript"/>
        <sz val="11"/>
        <rFont val="Calibri"/>
        <family val="2"/>
        <scheme val="minor"/>
      </rPr>
      <t>[2]</t>
    </r>
  </si>
  <si>
    <t>less depreciation &amp; impairments</t>
  </si>
  <si>
    <r>
      <t>Total Scottish Government DEL</t>
    </r>
    <r>
      <rPr>
        <b/>
        <vertAlign val="superscript"/>
        <sz val="10"/>
        <rFont val="Humnst777 Lt BT"/>
        <family val="2"/>
      </rPr>
      <t>[3]</t>
    </r>
  </si>
  <si>
    <t>[1] Totals may not sum due to rounding</t>
  </si>
  <si>
    <t>[2] Including depreciation and impairments</t>
  </si>
  <si>
    <t>[3] Total DEL = Resource + capital – (depreciation &amp; impairments)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</si>
</sst>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#,##0.000"/>
    <numFmt numFmtId="166" formatCode="#,##0.0000"/>
    <numFmt numFmtId="167" formatCode="#,##0.00000"/>
    <numFmt numFmtId="168" formatCode="#,##0.000000"/>
    <numFmt numFmtId="169" formatCode="0.0"/>
  </numFmts>
  <fonts count="38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Humnst777 lt bt"/>
    </font>
    <font>
      <b/>
      <sz val="14"/>
      <color theme="1"/>
      <name val="Humnst777 lt bt"/>
    </font>
    <font>
      <b/>
      <sz val="11"/>
      <color theme="1"/>
      <name val="Humnst777 lt bt"/>
    </font>
    <font>
      <sz val="11"/>
      <color rgb="FFFF0000"/>
      <name val="Humnst777 lt bt"/>
    </font>
    <font>
      <i/>
      <sz val="11"/>
      <color theme="1"/>
      <name val="Humnst777 lt bt"/>
    </font>
    <font>
      <b/>
      <i/>
      <sz val="11"/>
      <color theme="1"/>
      <name val="Humnst777 lt bt"/>
    </font>
    <font>
      <sz val="11"/>
      <color theme="1"/>
      <name val="Calibri"/>
    </font>
    <font>
      <sz val="11"/>
      <color rgb="FF000000"/>
      <name val="Humnst777 lt bt"/>
    </font>
    <font>
      <sz val="10"/>
      <color rgb="FF000000"/>
      <name val="Humnst777 lt bt"/>
    </font>
    <font>
      <sz val="10"/>
      <color theme="1"/>
      <name val="Humnst777 lt bt"/>
    </font>
    <font>
      <b/>
      <sz val="12"/>
      <color theme="1"/>
      <name val="Humnst777 lt bt"/>
    </font>
    <font>
      <sz val="12"/>
      <color theme="1"/>
      <name val="Humnst777 lt bt"/>
    </font>
    <font>
      <b/>
      <i/>
      <sz val="14"/>
      <color theme="1"/>
      <name val="Humnst777 lt bt"/>
    </font>
    <font>
      <b/>
      <sz val="10"/>
      <color theme="1"/>
      <name val="Humnst777 lt bt"/>
    </font>
    <font>
      <sz val="11"/>
      <color theme="1"/>
      <name val="Calibri"/>
    </font>
    <font>
      <sz val="10"/>
      <color rgb="FFFF0000"/>
      <name val="Humnst777 lt bt"/>
    </font>
    <font>
      <b/>
      <sz val="11"/>
      <color rgb="FF0066CC"/>
      <name val="Humnst777 lt bt"/>
    </font>
    <font>
      <b/>
      <sz val="10"/>
      <color rgb="FF000000"/>
      <name val="Humnst777 lt bt"/>
    </font>
    <font>
      <b/>
      <sz val="10"/>
      <color rgb="FF0066CC"/>
      <name val="Humnst777 lt bt"/>
    </font>
    <font>
      <sz val="11"/>
      <name val="Arial"/>
    </font>
    <font>
      <b/>
      <sz val="10"/>
      <color rgb="FFFFFFFF"/>
      <name val="Humnst777 lt bt"/>
    </font>
    <font>
      <b/>
      <i/>
      <sz val="10"/>
      <color rgb="FF0070C0"/>
      <name val="Humnst777 lt bt"/>
    </font>
    <font>
      <b/>
      <sz val="10"/>
      <color rgb="FF0070C0"/>
      <name val="Humnst777 lt bt"/>
    </font>
    <font>
      <b/>
      <i/>
      <sz val="10"/>
      <color rgb="FF000000"/>
      <name val="Humnst777 lt bt"/>
    </font>
    <font>
      <b/>
      <i/>
      <sz val="10"/>
      <color rgb="FF0066CC"/>
      <name val="Humnst777 lt bt"/>
    </font>
    <font>
      <sz val="11"/>
      <color rgb="FFFF0000"/>
      <name val="Calibri"/>
      <family val="2"/>
      <scheme val="minor"/>
    </font>
    <font>
      <b/>
      <sz val="14"/>
      <color theme="1"/>
      <name val="Humnst777 Lt BT"/>
      <family val="2"/>
    </font>
    <font>
      <sz val="11"/>
      <name val="Calibri"/>
      <family val="2"/>
      <scheme val="minor"/>
    </font>
    <font>
      <b/>
      <sz val="10"/>
      <name val="Humnst777 Lt BT"/>
      <family val="2"/>
    </font>
    <font>
      <b/>
      <vertAlign val="superscript"/>
      <sz val="10"/>
      <name val="Humnst777 Lt BT"/>
      <family val="2"/>
    </font>
    <font>
      <sz val="10"/>
      <name val="Humnst777 Lt BT"/>
      <family val="2"/>
    </font>
    <font>
      <sz val="11"/>
      <name val="Humnst777 Lt BT"/>
      <family val="2"/>
    </font>
    <font>
      <i/>
      <sz val="10"/>
      <name val="Humnst777 Lt BT"/>
      <family val="2"/>
    </font>
    <font>
      <i/>
      <sz val="11"/>
      <name val="Humnst777 Lt BT"/>
      <family val="2"/>
    </font>
    <font>
      <b/>
      <vertAlign val="superscript"/>
      <sz val="11"/>
      <name val="Calibri"/>
      <family val="2"/>
      <scheme val="minor"/>
    </font>
    <font>
      <b/>
      <sz val="11"/>
      <name val="Humnst777 Lt B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CCCCFF"/>
        <bgColor rgb="FFCCCCFF"/>
      </patternFill>
    </fill>
    <fill>
      <patternFill patternType="solid">
        <fgColor rgb="FF305496"/>
        <bgColor rgb="FF305496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thick">
        <color rgb="FF002060"/>
      </bottom>
      <diagonal/>
    </border>
    <border>
      <left/>
      <right style="medium">
        <color rgb="FF0070C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5"/>
    <xf numFmtId="43" fontId="1" fillId="0" borderId="5" applyFont="0" applyFill="0" applyBorder="0" applyAlignment="0" applyProtection="0"/>
  </cellStyleXfs>
  <cellXfs count="31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/>
    <xf numFmtId="0" fontId="2" fillId="2" borderId="4" xfId="0" applyFont="1" applyFill="1" applyBorder="1"/>
    <xf numFmtId="164" fontId="2" fillId="2" borderId="5" xfId="0" applyNumberFormat="1" applyFont="1" applyFill="1" applyBorder="1"/>
    <xf numFmtId="164" fontId="0" fillId="2" borderId="6" xfId="0" applyNumberFormat="1" applyFont="1" applyFill="1" applyBorder="1" applyAlignment="1"/>
    <xf numFmtId="164" fontId="2" fillId="0" borderId="0" xfId="0" applyNumberFormat="1" applyFont="1"/>
    <xf numFmtId="164" fontId="2" fillId="2" borderId="6" xfId="0" applyNumberFormat="1" applyFont="1" applyFill="1" applyBorder="1"/>
    <xf numFmtId="0" fontId="4" fillId="2" borderId="7" xfId="0" applyFont="1" applyFill="1" applyBorder="1"/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0" fontId="4" fillId="2" borderId="4" xfId="0" applyFont="1" applyFill="1" applyBorder="1"/>
    <xf numFmtId="3" fontId="2" fillId="0" borderId="0" xfId="0" applyNumberFormat="1" applyFont="1"/>
    <xf numFmtId="0" fontId="6" fillId="2" borderId="4" xfId="0" applyFont="1" applyFill="1" applyBorder="1" applyAlignment="1">
      <alignment wrapText="1"/>
    </xf>
    <xf numFmtId="0" fontId="6" fillId="2" borderId="4" xfId="0" applyFont="1" applyFill="1" applyBorder="1"/>
    <xf numFmtId="0" fontId="7" fillId="2" borderId="4" xfId="0" applyFont="1" applyFill="1" applyBorder="1"/>
    <xf numFmtId="0" fontId="4" fillId="2" borderId="10" xfId="0" applyFont="1" applyFill="1" applyBorder="1"/>
    <xf numFmtId="164" fontId="4" fillId="2" borderId="11" xfId="0" applyNumberFormat="1" applyFont="1" applyFill="1" applyBorder="1"/>
    <xf numFmtId="164" fontId="4" fillId="2" borderId="12" xfId="0" applyNumberFormat="1" applyFont="1" applyFill="1" applyBorder="1"/>
    <xf numFmtId="0" fontId="4" fillId="0" borderId="0" xfId="0" applyFont="1"/>
    <xf numFmtId="0" fontId="4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8" fillId="2" borderId="17" xfId="0" applyFont="1" applyFill="1" applyBorder="1"/>
    <xf numFmtId="0" fontId="4" fillId="2" borderId="18" xfId="0" applyFont="1" applyFill="1" applyBorder="1"/>
    <xf numFmtId="165" fontId="4" fillId="2" borderId="5" xfId="0" applyNumberFormat="1" applyFont="1" applyFill="1" applyBorder="1"/>
    <xf numFmtId="0" fontId="8" fillId="2" borderId="5" xfId="0" applyFont="1" applyFill="1" applyBorder="1"/>
    <xf numFmtId="0" fontId="2" fillId="2" borderId="4" xfId="0" applyFont="1" applyFill="1" applyBorder="1" applyAlignment="1">
      <alignment horizontal="left"/>
    </xf>
    <xf numFmtId="165" fontId="2" fillId="2" borderId="5" xfId="0" applyNumberFormat="1" applyFont="1" applyFill="1" applyBorder="1"/>
    <xf numFmtId="0" fontId="2" fillId="2" borderId="5" xfId="0" applyFont="1" applyFill="1" applyBorder="1"/>
    <xf numFmtId="0" fontId="2" fillId="2" borderId="16" xfId="0" applyFont="1" applyFill="1" applyBorder="1" applyAlignment="1">
      <alignment horizontal="left"/>
    </xf>
    <xf numFmtId="165" fontId="2" fillId="2" borderId="17" xfId="0" applyNumberFormat="1" applyFont="1" applyFill="1" applyBorder="1"/>
    <xf numFmtId="164" fontId="0" fillId="2" borderId="18" xfId="0" applyNumberFormat="1" applyFont="1" applyFill="1" applyBorder="1" applyAlignment="1"/>
    <xf numFmtId="165" fontId="2" fillId="0" borderId="0" xfId="0" applyNumberFormat="1" applyFont="1"/>
    <xf numFmtId="165" fontId="4" fillId="0" borderId="19" xfId="0" applyNumberFormat="1" applyFont="1" applyBorder="1"/>
    <xf numFmtId="0" fontId="8" fillId="2" borderId="11" xfId="0" applyFont="1" applyFill="1" applyBorder="1"/>
    <xf numFmtId="164" fontId="2" fillId="2" borderId="14" xfId="0" applyNumberFormat="1" applyFont="1" applyFill="1" applyBorder="1"/>
    <xf numFmtId="0" fontId="8" fillId="2" borderId="14" xfId="0" applyFont="1" applyFill="1" applyBorder="1"/>
    <xf numFmtId="164" fontId="2" fillId="2" borderId="15" xfId="0" applyNumberFormat="1" applyFont="1" applyFill="1" applyBorder="1"/>
    <xf numFmtId="0" fontId="4" fillId="2" borderId="20" xfId="0" applyFont="1" applyFill="1" applyBorder="1"/>
    <xf numFmtId="164" fontId="4" fillId="2" borderId="21" xfId="0" applyNumberFormat="1" applyFont="1" applyFill="1" applyBorder="1"/>
    <xf numFmtId="0" fontId="8" fillId="2" borderId="21" xfId="0" applyFont="1" applyFill="1" applyBorder="1"/>
    <xf numFmtId="164" fontId="4" fillId="2" borderId="22" xfId="0" applyNumberFormat="1" applyFont="1" applyFill="1" applyBorder="1"/>
    <xf numFmtId="0" fontId="4" fillId="2" borderId="23" xfId="0" applyFont="1" applyFill="1" applyBorder="1"/>
    <xf numFmtId="0" fontId="2" fillId="2" borderId="24" xfId="0" applyFont="1" applyFill="1" applyBorder="1"/>
    <xf numFmtId="0" fontId="8" fillId="2" borderId="24" xfId="0" applyFont="1" applyFill="1" applyBorder="1"/>
    <xf numFmtId="0" fontId="2" fillId="2" borderId="25" xfId="0" applyFont="1" applyFill="1" applyBorder="1"/>
    <xf numFmtId="4" fontId="2" fillId="3" borderId="5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0" fontId="4" fillId="2" borderId="22" xfId="0" applyFont="1" applyFill="1" applyBorder="1"/>
    <xf numFmtId="0" fontId="8" fillId="2" borderId="8" xfId="0" applyFont="1" applyFill="1" applyBorder="1"/>
    <xf numFmtId="0" fontId="4" fillId="2" borderId="9" xfId="0" applyFont="1" applyFill="1" applyBorder="1"/>
    <xf numFmtId="0" fontId="4" fillId="0" borderId="26" xfId="0" applyFont="1" applyBorder="1" applyAlignment="1">
      <alignment horizontal="right"/>
    </xf>
    <xf numFmtId="0" fontId="2" fillId="0" borderId="27" xfId="0" applyFont="1" applyBorder="1"/>
    <xf numFmtId="0" fontId="4" fillId="0" borderId="27" xfId="0" applyFont="1" applyBorder="1"/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9" xfId="0" applyFont="1" applyBorder="1"/>
    <xf numFmtId="0" fontId="2" fillId="0" borderId="30" xfId="0" applyFont="1" applyBorder="1"/>
    <xf numFmtId="164" fontId="4" fillId="0" borderId="31" xfId="0" applyNumberFormat="1" applyFont="1" applyBorder="1" applyAlignment="1">
      <alignment horizontal="right"/>
    </xf>
    <xf numFmtId="164" fontId="4" fillId="0" borderId="31" xfId="0" applyNumberFormat="1" applyFont="1" applyBorder="1"/>
    <xf numFmtId="164" fontId="4" fillId="0" borderId="32" xfId="0" applyNumberFormat="1" applyFont="1" applyBorder="1"/>
    <xf numFmtId="164" fontId="4" fillId="0" borderId="33" xfId="0" applyNumberFormat="1" applyFont="1" applyBorder="1"/>
    <xf numFmtId="0" fontId="2" fillId="0" borderId="34" xfId="0" applyFont="1" applyBorder="1"/>
    <xf numFmtId="0" fontId="8" fillId="0" borderId="35" xfId="0" applyFont="1" applyBorder="1"/>
    <xf numFmtId="0" fontId="8" fillId="0" borderId="36" xfId="0" applyFont="1" applyBorder="1"/>
    <xf numFmtId="164" fontId="2" fillId="0" borderId="37" xfId="0" applyNumberFormat="1" applyFont="1" applyBorder="1" applyAlignment="1">
      <alignment horizontal="right"/>
    </xf>
    <xf numFmtId="164" fontId="2" fillId="0" borderId="37" xfId="0" applyNumberFormat="1" applyFont="1" applyBorder="1"/>
    <xf numFmtId="164" fontId="2" fillId="0" borderId="38" xfId="0" applyNumberFormat="1" applyFont="1" applyBorder="1"/>
    <xf numFmtId="164" fontId="2" fillId="0" borderId="39" xfId="0" applyNumberFormat="1" applyFont="1" applyBorder="1"/>
    <xf numFmtId="0" fontId="4" fillId="0" borderId="34" xfId="0" applyFont="1" applyBorder="1"/>
    <xf numFmtId="0" fontId="8" fillId="0" borderId="0" xfId="0" applyFont="1"/>
    <xf numFmtId="0" fontId="8" fillId="0" borderId="40" xfId="0" applyFont="1" applyBorder="1"/>
    <xf numFmtId="0" fontId="2" fillId="0" borderId="40" xfId="0" applyFont="1" applyBorder="1"/>
    <xf numFmtId="164" fontId="9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 wrapText="1"/>
    </xf>
    <xf numFmtId="0" fontId="10" fillId="0" borderId="0" xfId="0" applyFont="1"/>
    <xf numFmtId="0" fontId="10" fillId="0" borderId="40" xfId="0" applyFont="1" applyBorder="1"/>
    <xf numFmtId="164" fontId="9" fillId="0" borderId="3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left" wrapText="1"/>
    </xf>
    <xf numFmtId="164" fontId="10" fillId="0" borderId="0" xfId="0" applyNumberFormat="1" applyFont="1" applyAlignment="1">
      <alignment horizontal="left" wrapText="1"/>
    </xf>
    <xf numFmtId="164" fontId="9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left" wrapText="1"/>
    </xf>
    <xf numFmtId="0" fontId="11" fillId="0" borderId="0" xfId="0" applyFont="1"/>
    <xf numFmtId="0" fontId="11" fillId="0" borderId="40" xfId="0" applyFont="1" applyBorder="1"/>
    <xf numFmtId="0" fontId="11" fillId="0" borderId="41" xfId="0" applyFont="1" applyBorder="1"/>
    <xf numFmtId="0" fontId="4" fillId="4" borderId="7" xfId="0" applyFont="1" applyFill="1" applyBorder="1"/>
    <xf numFmtId="0" fontId="4" fillId="4" borderId="8" xfId="0" applyFont="1" applyFill="1" applyBorder="1"/>
    <xf numFmtId="164" fontId="4" fillId="4" borderId="42" xfId="0" applyNumberFormat="1" applyFont="1" applyFill="1" applyBorder="1"/>
    <xf numFmtId="164" fontId="4" fillId="4" borderId="43" xfId="0" applyNumberFormat="1" applyFont="1" applyFill="1" applyBorder="1"/>
    <xf numFmtId="0" fontId="2" fillId="0" borderId="26" xfId="0" applyFont="1" applyBorder="1" applyAlignment="1">
      <alignment wrapText="1"/>
    </xf>
    <xf numFmtId="0" fontId="11" fillId="0" borderId="27" xfId="0" applyFont="1" applyBorder="1"/>
    <xf numFmtId="0" fontId="11" fillId="0" borderId="44" xfId="0" applyFont="1" applyBorder="1"/>
    <xf numFmtId="164" fontId="2" fillId="0" borderId="45" xfId="0" applyNumberFormat="1" applyFont="1" applyBorder="1"/>
    <xf numFmtId="164" fontId="2" fillId="0" borderId="46" xfId="0" applyNumberFormat="1" applyFont="1" applyBorder="1"/>
    <xf numFmtId="164" fontId="2" fillId="0" borderId="47" xfId="0" applyNumberFormat="1" applyFont="1" applyBorder="1"/>
    <xf numFmtId="0" fontId="2" fillId="0" borderId="34" xfId="0" applyFont="1" applyBorder="1" applyAlignment="1">
      <alignment horizontal="right"/>
    </xf>
    <xf numFmtId="0" fontId="2" fillId="0" borderId="34" xfId="0" applyFont="1" applyBorder="1" applyAlignment="1">
      <alignment wrapText="1"/>
    </xf>
    <xf numFmtId="164" fontId="10" fillId="0" borderId="34" xfId="0" applyNumberFormat="1" applyFont="1" applyBorder="1" applyAlignment="1">
      <alignment horizontal="left" wrapText="1"/>
    </xf>
    <xf numFmtId="0" fontId="11" fillId="0" borderId="0" xfId="0" applyFont="1" applyAlignment="1">
      <alignment wrapText="1"/>
    </xf>
    <xf numFmtId="164" fontId="2" fillId="0" borderId="31" xfId="0" applyNumberFormat="1" applyFont="1" applyBorder="1"/>
    <xf numFmtId="164" fontId="2" fillId="0" borderId="32" xfId="0" applyNumberFormat="1" applyFont="1" applyBorder="1"/>
    <xf numFmtId="164" fontId="2" fillId="0" borderId="33" xfId="0" applyNumberFormat="1" applyFont="1" applyBorder="1"/>
    <xf numFmtId="164" fontId="10" fillId="0" borderId="0" xfId="0" applyNumberFormat="1" applyFont="1" applyAlignment="1">
      <alignment horizontal="right" wrapText="1"/>
    </xf>
    <xf numFmtId="165" fontId="2" fillId="0" borderId="37" xfId="0" applyNumberFormat="1" applyFont="1" applyBorder="1"/>
    <xf numFmtId="164" fontId="2" fillId="0" borderId="38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wrapText="1"/>
    </xf>
    <xf numFmtId="165" fontId="2" fillId="0" borderId="37" xfId="0" applyNumberFormat="1" applyFont="1" applyBorder="1" applyAlignment="1">
      <alignment horizontal="right"/>
    </xf>
    <xf numFmtId="0" fontId="11" fillId="0" borderId="30" xfId="0" applyFont="1" applyBorder="1"/>
    <xf numFmtId="0" fontId="2" fillId="4" borderId="8" xfId="0" applyFont="1" applyFill="1" applyBorder="1"/>
    <xf numFmtId="0" fontId="12" fillId="4" borderId="13" xfId="0" applyFont="1" applyFill="1" applyBorder="1"/>
    <xf numFmtId="0" fontId="13" fillId="4" borderId="14" xfId="0" applyFont="1" applyFill="1" applyBorder="1"/>
    <xf numFmtId="0" fontId="12" fillId="4" borderId="14" xfId="0" applyFont="1" applyFill="1" applyBorder="1"/>
    <xf numFmtId="164" fontId="12" fillId="4" borderId="48" xfId="0" applyNumberFormat="1" applyFont="1" applyFill="1" applyBorder="1"/>
    <xf numFmtId="164" fontId="12" fillId="4" borderId="49" xfId="0" applyNumberFormat="1" applyFont="1" applyFill="1" applyBorder="1"/>
    <xf numFmtId="0" fontId="12" fillId="4" borderId="10" xfId="0" applyFont="1" applyFill="1" applyBorder="1"/>
    <xf numFmtId="0" fontId="13" fillId="4" borderId="11" xfId="0" applyFont="1" applyFill="1" applyBorder="1"/>
    <xf numFmtId="0" fontId="12" fillId="4" borderId="11" xfId="0" applyFont="1" applyFill="1" applyBorder="1"/>
    <xf numFmtId="164" fontId="12" fillId="4" borderId="50" xfId="0" applyNumberFormat="1" applyFont="1" applyFill="1" applyBorder="1"/>
    <xf numFmtId="164" fontId="12" fillId="4" borderId="51" xfId="0" applyNumberFormat="1" applyFont="1" applyFill="1" applyBorder="1"/>
    <xf numFmtId="166" fontId="2" fillId="0" borderId="0" xfId="0" applyNumberFormat="1" applyFont="1"/>
    <xf numFmtId="164" fontId="10" fillId="0" borderId="0" xfId="0" applyNumberFormat="1" applyFont="1" applyAlignment="1">
      <alignment horizontal="left"/>
    </xf>
    <xf numFmtId="0" fontId="14" fillId="0" borderId="0" xfId="0" applyFont="1"/>
    <xf numFmtId="0" fontId="3" fillId="0" borderId="26" xfId="0" applyFont="1" applyBorder="1"/>
    <xf numFmtId="0" fontId="14" fillId="0" borderId="27" xfId="0" applyFont="1" applyBorder="1"/>
    <xf numFmtId="0" fontId="4" fillId="0" borderId="52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2" fillId="0" borderId="53" xfId="0" applyFont="1" applyBorder="1"/>
    <xf numFmtId="164" fontId="15" fillId="0" borderId="53" xfId="0" applyNumberFormat="1" applyFont="1" applyBorder="1" applyAlignment="1">
      <alignment horizontal="right"/>
    </xf>
    <xf numFmtId="164" fontId="15" fillId="0" borderId="31" xfId="0" applyNumberFormat="1" applyFont="1" applyBorder="1" applyAlignment="1">
      <alignment horizontal="right"/>
    </xf>
    <xf numFmtId="164" fontId="15" fillId="0" borderId="33" xfId="0" applyNumberFormat="1" applyFont="1" applyBorder="1" applyAlignment="1">
      <alignment horizontal="right"/>
    </xf>
    <xf numFmtId="164" fontId="10" fillId="0" borderId="40" xfId="0" applyNumberFormat="1" applyFont="1" applyBorder="1" applyAlignment="1">
      <alignment wrapText="1"/>
    </xf>
    <xf numFmtId="164" fontId="2" fillId="0" borderId="40" xfId="0" applyNumberFormat="1" applyFont="1" applyBorder="1"/>
    <xf numFmtId="0" fontId="4" fillId="0" borderId="30" xfId="0" applyFont="1" applyBorder="1"/>
    <xf numFmtId="0" fontId="4" fillId="0" borderId="53" xfId="0" applyFont="1" applyBorder="1"/>
    <xf numFmtId="164" fontId="4" fillId="0" borderId="53" xfId="0" applyNumberFormat="1" applyFont="1" applyBorder="1"/>
    <xf numFmtId="164" fontId="10" fillId="0" borderId="36" xfId="0" applyNumberFormat="1" applyFont="1" applyBorder="1" applyAlignment="1">
      <alignment wrapText="1"/>
    </xf>
    <xf numFmtId="0" fontId="2" fillId="0" borderId="29" xfId="0" applyFont="1" applyBorder="1"/>
    <xf numFmtId="164" fontId="2" fillId="0" borderId="53" xfId="0" applyNumberFormat="1" applyFont="1" applyBorder="1"/>
    <xf numFmtId="0" fontId="4" fillId="0" borderId="54" xfId="0" applyFont="1" applyBorder="1"/>
    <xf numFmtId="0" fontId="2" fillId="0" borderId="55" xfId="0" applyFont="1" applyBorder="1"/>
    <xf numFmtId="0" fontId="2" fillId="0" borderId="56" xfId="0" applyFont="1" applyBorder="1"/>
    <xf numFmtId="164" fontId="4" fillId="0" borderId="56" xfId="0" applyNumberFormat="1" applyFont="1" applyBorder="1"/>
    <xf numFmtId="164" fontId="4" fillId="0" borderId="42" xfId="0" applyNumberFormat="1" applyFont="1" applyBorder="1"/>
    <xf numFmtId="164" fontId="4" fillId="0" borderId="43" xfId="0" applyNumberFormat="1" applyFont="1" applyBorder="1"/>
    <xf numFmtId="164" fontId="8" fillId="0" borderId="0" xfId="0" applyNumberFormat="1" applyFont="1"/>
    <xf numFmtId="0" fontId="2" fillId="0" borderId="26" xfId="0" applyFont="1" applyBorder="1"/>
    <xf numFmtId="164" fontId="10" fillId="0" borderId="27" xfId="0" applyNumberFormat="1" applyFont="1" applyBorder="1" applyAlignment="1">
      <alignment horizontal="left"/>
    </xf>
    <xf numFmtId="0" fontId="2" fillId="0" borderId="44" xfId="0" applyFont="1" applyBorder="1"/>
    <xf numFmtId="164" fontId="2" fillId="0" borderId="44" xfId="0" applyNumberFormat="1" applyFont="1" applyBorder="1"/>
    <xf numFmtId="0" fontId="16" fillId="0" borderId="0" xfId="0" applyFont="1"/>
    <xf numFmtId="164" fontId="2" fillId="0" borderId="57" xfId="0" applyNumberFormat="1" applyFont="1" applyBorder="1"/>
    <xf numFmtId="164" fontId="10" fillId="0" borderId="40" xfId="0" applyNumberFormat="1" applyFont="1" applyBorder="1" applyAlignment="1">
      <alignment horizontal="left" wrapText="1"/>
    </xf>
    <xf numFmtId="165" fontId="2" fillId="0" borderId="40" xfId="0" applyNumberFormat="1" applyFont="1" applyBorder="1"/>
    <xf numFmtId="0" fontId="4" fillId="4" borderId="58" xfId="0" applyFont="1" applyFill="1" applyBorder="1"/>
    <xf numFmtId="164" fontId="4" fillId="4" borderId="58" xfId="0" applyNumberFormat="1" applyFont="1" applyFill="1" applyBorder="1"/>
    <xf numFmtId="164" fontId="4" fillId="0" borderId="0" xfId="0" applyNumberFormat="1" applyFont="1"/>
    <xf numFmtId="164" fontId="8" fillId="0" borderId="46" xfId="0" applyNumberFormat="1" applyFont="1" applyBorder="1"/>
    <xf numFmtId="164" fontId="8" fillId="0" borderId="27" xfId="0" applyNumberFormat="1" applyFont="1" applyBorder="1"/>
    <xf numFmtId="164" fontId="8" fillId="0" borderId="28" xfId="0" applyNumberFormat="1" applyFont="1" applyBorder="1"/>
    <xf numFmtId="164" fontId="8" fillId="0" borderId="38" xfId="0" applyNumberFormat="1" applyFont="1" applyBorder="1"/>
    <xf numFmtId="164" fontId="8" fillId="0" borderId="57" xfId="0" applyNumberFormat="1" applyFont="1" applyBorder="1"/>
    <xf numFmtId="0" fontId="4" fillId="0" borderId="59" xfId="0" applyFont="1" applyBorder="1"/>
    <xf numFmtId="0" fontId="2" fillId="0" borderId="31" xfId="0" applyFont="1" applyBorder="1"/>
    <xf numFmtId="0" fontId="2" fillId="0" borderId="32" xfId="0" applyFont="1" applyBorder="1"/>
    <xf numFmtId="0" fontId="4" fillId="0" borderId="60" xfId="0" applyFont="1" applyBorder="1"/>
    <xf numFmtId="0" fontId="4" fillId="0" borderId="42" xfId="0" applyFont="1" applyBorder="1"/>
    <xf numFmtId="0" fontId="4" fillId="0" borderId="61" xfId="0" applyFont="1" applyBorder="1"/>
    <xf numFmtId="0" fontId="4" fillId="0" borderId="26" xfId="0" applyFont="1" applyBorder="1"/>
    <xf numFmtId="164" fontId="9" fillId="0" borderId="27" xfId="0" applyNumberFormat="1" applyFont="1" applyBorder="1" applyAlignment="1">
      <alignment horizontal="left"/>
    </xf>
    <xf numFmtId="0" fontId="10" fillId="0" borderId="27" xfId="0" applyFont="1" applyBorder="1"/>
    <xf numFmtId="0" fontId="10" fillId="0" borderId="44" xfId="0" applyFont="1" applyBorder="1"/>
    <xf numFmtId="164" fontId="9" fillId="0" borderId="45" xfId="0" applyNumberFormat="1" applyFont="1" applyBorder="1" applyAlignment="1">
      <alignment horizontal="right"/>
    </xf>
    <xf numFmtId="49" fontId="9" fillId="0" borderId="0" xfId="0" applyNumberFormat="1" applyFont="1"/>
    <xf numFmtId="0" fontId="10" fillId="0" borderId="41" xfId="0" applyFont="1" applyBorder="1"/>
    <xf numFmtId="0" fontId="10" fillId="0" borderId="30" xfId="0" applyFont="1" applyBorder="1"/>
    <xf numFmtId="0" fontId="10" fillId="0" borderId="53" xfId="0" applyFont="1" applyBorder="1"/>
    <xf numFmtId="164" fontId="9" fillId="0" borderId="40" xfId="0" applyNumberFormat="1" applyFont="1" applyBorder="1" applyAlignment="1">
      <alignment horizontal="right"/>
    </xf>
    <xf numFmtId="0" fontId="2" fillId="0" borderId="62" xfId="0" applyFont="1" applyBorder="1"/>
    <xf numFmtId="164" fontId="10" fillId="0" borderId="63" xfId="0" applyNumberFormat="1" applyFont="1" applyBorder="1" applyAlignment="1">
      <alignment horizontal="left"/>
    </xf>
    <xf numFmtId="0" fontId="10" fillId="0" borderId="63" xfId="0" applyFont="1" applyBorder="1"/>
    <xf numFmtId="164" fontId="2" fillId="0" borderId="41" xfId="0" applyNumberFormat="1" applyFont="1" applyBorder="1"/>
    <xf numFmtId="164" fontId="2" fillId="0" borderId="64" xfId="0" applyNumberFormat="1" applyFont="1" applyBorder="1"/>
    <xf numFmtId="164" fontId="2" fillId="0" borderId="65" xfId="0" applyNumberFormat="1" applyFont="1" applyBorder="1"/>
    <xf numFmtId="0" fontId="4" fillId="0" borderId="55" xfId="0" applyFont="1" applyBorder="1"/>
    <xf numFmtId="0" fontId="4" fillId="0" borderId="56" xfId="0" applyFont="1" applyBorder="1"/>
    <xf numFmtId="0" fontId="2" fillId="0" borderId="41" xfId="0" applyFont="1" applyBorder="1"/>
    <xf numFmtId="164" fontId="12" fillId="4" borderId="14" xfId="0" applyNumberFormat="1" applyFont="1" applyFill="1" applyBorder="1"/>
    <xf numFmtId="164" fontId="12" fillId="4" borderId="15" xfId="0" applyNumberFormat="1" applyFont="1" applyFill="1" applyBorder="1"/>
    <xf numFmtId="165" fontId="12" fillId="4" borderId="11" xfId="0" applyNumberFormat="1" applyFont="1" applyFill="1" applyBorder="1"/>
    <xf numFmtId="164" fontId="12" fillId="4" borderId="11" xfId="0" applyNumberFormat="1" applyFont="1" applyFill="1" applyBorder="1"/>
    <xf numFmtId="164" fontId="12" fillId="4" borderId="12" xfId="0" applyNumberFormat="1" applyFont="1" applyFill="1" applyBorder="1"/>
    <xf numFmtId="167" fontId="2" fillId="0" borderId="0" xfId="0" applyNumberFormat="1" applyFont="1"/>
    <xf numFmtId="164" fontId="17" fillId="0" borderId="0" xfId="0" applyNumberFormat="1" applyFont="1" applyAlignment="1">
      <alignment horizontal="left" wrapText="1"/>
    </xf>
    <xf numFmtId="0" fontId="17" fillId="0" borderId="0" xfId="0" applyFont="1"/>
    <xf numFmtId="168" fontId="2" fillId="0" borderId="0" xfId="0" applyNumberFormat="1" applyFont="1"/>
    <xf numFmtId="3" fontId="18" fillId="0" borderId="0" xfId="0" applyNumberFormat="1" applyFont="1"/>
    <xf numFmtId="164" fontId="19" fillId="0" borderId="0" xfId="0" applyNumberFormat="1" applyFont="1" applyAlignment="1">
      <alignment horizontal="right" wrapText="1"/>
    </xf>
    <xf numFmtId="0" fontId="19" fillId="0" borderId="66" xfId="0" applyFont="1" applyBorder="1" applyAlignment="1">
      <alignment horizontal="center" wrapText="1"/>
    </xf>
    <xf numFmtId="164" fontId="20" fillId="0" borderId="0" xfId="0" applyNumberFormat="1" applyFont="1" applyAlignment="1">
      <alignment horizontal="right"/>
    </xf>
    <xf numFmtId="0" fontId="10" fillId="0" borderId="67" xfId="0" applyFont="1" applyBorder="1"/>
    <xf numFmtId="3" fontId="19" fillId="5" borderId="69" xfId="0" applyNumberFormat="1" applyFont="1" applyFill="1" applyBorder="1" applyAlignment="1">
      <alignment horizontal="center" vertical="top" wrapText="1"/>
    </xf>
    <xf numFmtId="0" fontId="10" fillId="0" borderId="67" xfId="0" applyFont="1" applyBorder="1" applyAlignment="1">
      <alignment vertical="center"/>
    </xf>
    <xf numFmtId="164" fontId="19" fillId="5" borderId="7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22" fillId="6" borderId="72" xfId="0" applyNumberFormat="1" applyFont="1" applyFill="1" applyBorder="1" applyAlignment="1">
      <alignment vertical="center"/>
    </xf>
    <xf numFmtId="164" fontId="19" fillId="6" borderId="73" xfId="0" applyNumberFormat="1" applyFont="1" applyFill="1" applyBorder="1" applyAlignment="1">
      <alignment horizontal="right"/>
    </xf>
    <xf numFmtId="3" fontId="20" fillId="0" borderId="0" xfId="0" applyNumberFormat="1" applyFont="1"/>
    <xf numFmtId="164" fontId="19" fillId="0" borderId="67" xfId="0" applyNumberFormat="1" applyFont="1" applyBorder="1" applyAlignment="1">
      <alignment horizontal="right"/>
    </xf>
    <xf numFmtId="164" fontId="10" fillId="0" borderId="67" xfId="0" applyNumberFormat="1" applyFont="1" applyBorder="1" applyAlignment="1">
      <alignment horizontal="right"/>
    </xf>
    <xf numFmtId="3" fontId="19" fillId="7" borderId="74" xfId="0" applyNumberFormat="1" applyFont="1" applyFill="1" applyBorder="1" applyAlignment="1">
      <alignment horizontal="left" wrapText="1"/>
    </xf>
    <xf numFmtId="164" fontId="19" fillId="7" borderId="75" xfId="0" applyNumberFormat="1" applyFont="1" applyFill="1" applyBorder="1" applyAlignment="1">
      <alignment horizontal="right"/>
    </xf>
    <xf numFmtId="164" fontId="19" fillId="0" borderId="76" xfId="0" applyNumberFormat="1" applyFont="1" applyBorder="1" applyAlignment="1">
      <alignment horizontal="right"/>
    </xf>
    <xf numFmtId="3" fontId="20" fillId="8" borderId="77" xfId="0" applyNumberFormat="1" applyFont="1" applyFill="1" applyBorder="1"/>
    <xf numFmtId="164" fontId="10" fillId="8" borderId="78" xfId="0" applyNumberFormat="1" applyFont="1" applyFill="1" applyBorder="1" applyAlignment="1">
      <alignment horizontal="right"/>
    </xf>
    <xf numFmtId="3" fontId="23" fillId="8" borderId="77" xfId="0" applyNumberFormat="1" applyFont="1" applyFill="1" applyBorder="1"/>
    <xf numFmtId="164" fontId="24" fillId="8" borderId="78" xfId="0" applyNumberFormat="1" applyFont="1" applyFill="1" applyBorder="1" applyAlignment="1">
      <alignment horizontal="right"/>
    </xf>
    <xf numFmtId="164" fontId="10" fillId="8" borderId="5" xfId="0" applyNumberFormat="1" applyFont="1" applyFill="1" applyBorder="1"/>
    <xf numFmtId="3" fontId="20" fillId="8" borderId="72" xfId="0" applyNumberFormat="1" applyFont="1" applyFill="1" applyBorder="1"/>
    <xf numFmtId="164" fontId="10" fillId="8" borderId="73" xfId="0" applyNumberFormat="1" applyFont="1" applyFill="1" applyBorder="1" applyAlignment="1">
      <alignment horizontal="right"/>
    </xf>
    <xf numFmtId="164" fontId="23" fillId="8" borderId="78" xfId="0" applyNumberFormat="1" applyFont="1" applyFill="1" applyBorder="1" applyAlignment="1">
      <alignment horizontal="right"/>
    </xf>
    <xf numFmtId="0" fontId="19" fillId="0" borderId="67" xfId="0" applyFont="1" applyBorder="1"/>
    <xf numFmtId="0" fontId="25" fillId="8" borderId="77" xfId="0" applyFont="1" applyFill="1" applyBorder="1"/>
    <xf numFmtId="164" fontId="25" fillId="8" borderId="78" xfId="0" applyNumberFormat="1" applyFont="1" applyFill="1" applyBorder="1" applyAlignment="1">
      <alignment horizontal="right"/>
    </xf>
    <xf numFmtId="0" fontId="19" fillId="0" borderId="0" xfId="0" applyFont="1"/>
    <xf numFmtId="164" fontId="10" fillId="8" borderId="77" xfId="0" applyNumberFormat="1" applyFont="1" applyFill="1" applyBorder="1" applyAlignment="1">
      <alignment wrapText="1"/>
    </xf>
    <xf numFmtId="3" fontId="19" fillId="5" borderId="79" xfId="0" applyNumberFormat="1" applyFont="1" applyFill="1" applyBorder="1" applyAlignment="1">
      <alignment horizontal="left" wrapText="1"/>
    </xf>
    <xf numFmtId="164" fontId="19" fillId="5" borderId="71" xfId="0" applyNumberFormat="1" applyFont="1" applyFill="1" applyBorder="1" applyAlignment="1">
      <alignment horizontal="right"/>
    </xf>
    <xf numFmtId="0" fontId="19" fillId="8" borderId="78" xfId="0" applyFont="1" applyFill="1" applyBorder="1"/>
    <xf numFmtId="164" fontId="10" fillId="8" borderId="5" xfId="0" applyNumberFormat="1" applyFont="1" applyFill="1" applyBorder="1" applyAlignment="1">
      <alignment wrapText="1"/>
    </xf>
    <xf numFmtId="3" fontId="19" fillId="7" borderId="80" xfId="0" applyNumberFormat="1" applyFont="1" applyFill="1" applyBorder="1" applyAlignment="1">
      <alignment horizontal="left" wrapText="1"/>
    </xf>
    <xf numFmtId="164" fontId="19" fillId="7" borderId="81" xfId="0" applyNumberFormat="1" applyFont="1" applyFill="1" applyBorder="1" applyAlignment="1">
      <alignment horizontal="right"/>
    </xf>
    <xf numFmtId="0" fontId="10" fillId="8" borderId="82" xfId="0" applyFont="1" applyFill="1" applyBorder="1"/>
    <xf numFmtId="164" fontId="10" fillId="8" borderId="83" xfId="0" applyNumberFormat="1" applyFont="1" applyFill="1" applyBorder="1" applyAlignment="1">
      <alignment horizontal="right"/>
    </xf>
    <xf numFmtId="0" fontId="10" fillId="8" borderId="5" xfId="0" applyFont="1" applyFill="1" applyBorder="1"/>
    <xf numFmtId="3" fontId="25" fillId="8" borderId="77" xfId="0" applyNumberFormat="1" applyFont="1" applyFill="1" applyBorder="1"/>
    <xf numFmtId="3" fontId="20" fillId="9" borderId="72" xfId="0" applyNumberFormat="1" applyFont="1" applyFill="1" applyBorder="1"/>
    <xf numFmtId="164" fontId="10" fillId="9" borderId="73" xfId="0" applyNumberFormat="1" applyFont="1" applyFill="1" applyBorder="1" applyAlignment="1">
      <alignment horizontal="right"/>
    </xf>
    <xf numFmtId="3" fontId="19" fillId="8" borderId="77" xfId="0" applyNumberFormat="1" applyFont="1" applyFill="1" applyBorder="1"/>
    <xf numFmtId="164" fontId="19" fillId="8" borderId="78" xfId="0" applyNumberFormat="1" applyFont="1" applyFill="1" applyBorder="1" applyAlignment="1">
      <alignment horizontal="right"/>
    </xf>
    <xf numFmtId="0" fontId="10" fillId="8" borderId="77" xfId="0" applyFont="1" applyFill="1" applyBorder="1"/>
    <xf numFmtId="164" fontId="19" fillId="8" borderId="5" xfId="0" applyNumberFormat="1" applyFont="1" applyFill="1" applyBorder="1" applyAlignment="1">
      <alignment horizontal="right"/>
    </xf>
    <xf numFmtId="3" fontId="26" fillId="8" borderId="77" xfId="0" applyNumberFormat="1" applyFont="1" applyFill="1" applyBorder="1"/>
    <xf numFmtId="0" fontId="10" fillId="0" borderId="0" xfId="0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164" fontId="10" fillId="0" borderId="84" xfId="0" applyNumberFormat="1" applyFont="1" applyBorder="1" applyAlignment="1">
      <alignment horizontal="left" wrapText="1"/>
    </xf>
    <xf numFmtId="164" fontId="10" fillId="0" borderId="85" xfId="0" applyNumberFormat="1" applyFont="1" applyBorder="1" applyAlignment="1">
      <alignment horizontal="left" wrapText="1"/>
    </xf>
    <xf numFmtId="3" fontId="19" fillId="5" borderId="86" xfId="0" applyNumberFormat="1" applyFont="1" applyFill="1" applyBorder="1" applyAlignment="1">
      <alignment horizontal="left" wrapText="1"/>
    </xf>
    <xf numFmtId="164" fontId="19" fillId="5" borderId="83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3" fontId="19" fillId="5" borderId="82" xfId="0" applyNumberFormat="1" applyFont="1" applyFill="1" applyBorder="1" applyAlignment="1">
      <alignment horizontal="left" wrapText="1"/>
    </xf>
    <xf numFmtId="164" fontId="10" fillId="0" borderId="87" xfId="0" applyNumberFormat="1" applyFont="1" applyBorder="1" applyAlignment="1">
      <alignment horizontal="left" wrapText="1"/>
    </xf>
    <xf numFmtId="3" fontId="19" fillId="7" borderId="88" xfId="0" applyNumberFormat="1" applyFont="1" applyFill="1" applyBorder="1" applyAlignment="1">
      <alignment horizontal="left" wrapText="1"/>
    </xf>
    <xf numFmtId="164" fontId="10" fillId="0" borderId="0" xfId="0" applyNumberFormat="1" applyFont="1" applyAlignment="1">
      <alignment horizontal="right"/>
    </xf>
    <xf numFmtId="169" fontId="2" fillId="2" borderId="5" xfId="0" applyNumberFormat="1" applyFont="1" applyFill="1" applyBorder="1"/>
    <xf numFmtId="169" fontId="2" fillId="0" borderId="0" xfId="0" applyNumberFormat="1" applyFont="1"/>
    <xf numFmtId="169" fontId="4" fillId="2" borderId="8" xfId="0" applyNumberFormat="1" applyFont="1" applyFill="1" applyBorder="1"/>
    <xf numFmtId="169" fontId="4" fillId="2" borderId="11" xfId="0" applyNumberFormat="1" applyFont="1" applyFill="1" applyBorder="1"/>
    <xf numFmtId="0" fontId="28" fillId="0" borderId="5" xfId="1" applyFont="1" applyFill="1" applyAlignment="1"/>
    <xf numFmtId="0" fontId="1" fillId="0" borderId="5" xfId="1"/>
    <xf numFmtId="0" fontId="29" fillId="10" borderId="89" xfId="1" applyFont="1" applyFill="1" applyBorder="1"/>
    <xf numFmtId="0" fontId="30" fillId="10" borderId="90" xfId="1" applyFont="1" applyFill="1" applyBorder="1" applyAlignment="1">
      <alignment horizontal="center" vertical="center"/>
    </xf>
    <xf numFmtId="0" fontId="30" fillId="0" borderId="90" xfId="1" applyFont="1" applyFill="1" applyBorder="1" applyAlignment="1">
      <alignment horizontal="center" vertical="center"/>
    </xf>
    <xf numFmtId="0" fontId="30" fillId="10" borderId="91" xfId="1" applyFont="1" applyFill="1" applyBorder="1" applyAlignment="1">
      <alignment horizontal="center" vertical="center" wrapText="1"/>
    </xf>
    <xf numFmtId="0" fontId="27" fillId="0" borderId="5" xfId="1" applyFont="1"/>
    <xf numFmtId="0" fontId="30" fillId="10" borderId="92" xfId="1" applyFont="1" applyFill="1" applyBorder="1" applyAlignment="1">
      <alignment vertical="center" wrapText="1"/>
    </xf>
    <xf numFmtId="0" fontId="30" fillId="10" borderId="93" xfId="1" applyFont="1" applyFill="1" applyBorder="1" applyAlignment="1">
      <alignment horizontal="center" vertical="center" wrapText="1"/>
    </xf>
    <xf numFmtId="0" fontId="30" fillId="0" borderId="93" xfId="1" applyFont="1" applyFill="1" applyBorder="1" applyAlignment="1">
      <alignment horizontal="center" vertical="center" wrapText="1"/>
    </xf>
    <xf numFmtId="0" fontId="30" fillId="10" borderId="94" xfId="1" applyFont="1" applyFill="1" applyBorder="1" applyAlignment="1">
      <alignment horizontal="center" vertical="center" wrapText="1"/>
    </xf>
    <xf numFmtId="0" fontId="32" fillId="0" borderId="95" xfId="1" applyFont="1" applyBorder="1" applyAlignment="1">
      <alignment vertical="center" wrapText="1"/>
    </xf>
    <xf numFmtId="164" fontId="33" fillId="10" borderId="96" xfId="1" applyNumberFormat="1" applyFont="1" applyFill="1" applyBorder="1" applyAlignment="1">
      <alignment vertical="center"/>
    </xf>
    <xf numFmtId="164" fontId="33" fillId="0" borderId="96" xfId="1" applyNumberFormat="1" applyFont="1" applyFill="1" applyBorder="1" applyAlignment="1">
      <alignment vertical="center"/>
    </xf>
    <xf numFmtId="164" fontId="33" fillId="10" borderId="97" xfId="1" applyNumberFormat="1" applyFont="1" applyFill="1" applyBorder="1" applyAlignment="1">
      <alignment vertical="center"/>
    </xf>
    <xf numFmtId="0" fontId="34" fillId="0" borderId="98" xfId="1" applyFont="1" applyBorder="1" applyAlignment="1">
      <alignment horizontal="left" vertical="center" indent="5"/>
    </xf>
    <xf numFmtId="164" fontId="35" fillId="10" borderId="99" xfId="1" applyNumberFormat="1" applyFont="1" applyFill="1" applyBorder="1" applyAlignment="1">
      <alignment vertical="center"/>
    </xf>
    <xf numFmtId="164" fontId="35" fillId="0" borderId="99" xfId="1" applyNumberFormat="1" applyFont="1" applyFill="1" applyBorder="1" applyAlignment="1">
      <alignment vertical="center"/>
    </xf>
    <xf numFmtId="164" fontId="35" fillId="10" borderId="100" xfId="1" applyNumberFormat="1" applyFont="1" applyFill="1" applyBorder="1" applyAlignment="1">
      <alignment vertical="center" wrapText="1"/>
    </xf>
    <xf numFmtId="164" fontId="27" fillId="0" borderId="5" xfId="1" applyNumberFormat="1" applyFont="1"/>
    <xf numFmtId="0" fontId="30" fillId="0" borderId="95" xfId="1" applyFont="1" applyBorder="1" applyAlignment="1">
      <alignment vertical="center"/>
    </xf>
    <xf numFmtId="164" fontId="33" fillId="10" borderId="99" xfId="1" applyNumberFormat="1" applyFont="1" applyFill="1" applyBorder="1" applyAlignment="1">
      <alignment vertical="center"/>
    </xf>
    <xf numFmtId="164" fontId="33" fillId="0" borderId="99" xfId="1" applyNumberFormat="1" applyFont="1" applyFill="1" applyBorder="1" applyAlignment="1">
      <alignment vertical="center"/>
    </xf>
    <xf numFmtId="164" fontId="33" fillId="10" borderId="97" xfId="1" applyNumberFormat="1" applyFont="1" applyFill="1" applyBorder="1" applyAlignment="1">
      <alignment vertical="center" wrapText="1"/>
    </xf>
    <xf numFmtId="164" fontId="37" fillId="10" borderId="96" xfId="1" applyNumberFormat="1" applyFont="1" applyFill="1" applyBorder="1" applyAlignment="1">
      <alignment vertical="center"/>
    </xf>
    <xf numFmtId="164" fontId="37" fillId="0" borderId="96" xfId="1" applyNumberFormat="1" applyFont="1" applyFill="1" applyBorder="1" applyAlignment="1">
      <alignment vertical="center"/>
    </xf>
    <xf numFmtId="164" fontId="37" fillId="10" borderId="97" xfId="1" applyNumberFormat="1" applyFont="1" applyFill="1" applyBorder="1" applyAlignment="1">
      <alignment vertical="center"/>
    </xf>
    <xf numFmtId="164" fontId="1" fillId="0" borderId="5" xfId="1" applyNumberFormat="1"/>
    <xf numFmtId="0" fontId="34" fillId="0" borderId="95" xfId="1" applyFont="1" applyBorder="1" applyAlignment="1">
      <alignment horizontal="left" vertical="center" indent="5"/>
    </xf>
    <xf numFmtId="164" fontId="35" fillId="10" borderId="96" xfId="1" applyNumberFormat="1" applyFont="1" applyFill="1" applyBorder="1" applyAlignment="1">
      <alignment vertical="center"/>
    </xf>
    <xf numFmtId="164" fontId="35" fillId="0" borderId="96" xfId="1" applyNumberFormat="1" applyFont="1" applyFill="1" applyBorder="1" applyAlignment="1">
      <alignment vertical="center"/>
    </xf>
    <xf numFmtId="164" fontId="35" fillId="10" borderId="97" xfId="1" applyNumberFormat="1" applyFont="1" applyFill="1" applyBorder="1" applyAlignment="1">
      <alignment vertical="center" wrapText="1"/>
    </xf>
    <xf numFmtId="0" fontId="30" fillId="0" borderId="101" xfId="1" applyFont="1" applyBorder="1" applyAlignment="1">
      <alignment vertical="center"/>
    </xf>
    <xf numFmtId="164" fontId="37" fillId="10" borderId="102" xfId="1" applyNumberFormat="1" applyFont="1" applyFill="1" applyBorder="1" applyAlignment="1">
      <alignment vertical="center"/>
    </xf>
    <xf numFmtId="164" fontId="37" fillId="0" borderId="102" xfId="1" applyNumberFormat="1" applyFont="1" applyFill="1" applyBorder="1" applyAlignment="1">
      <alignment vertical="center"/>
    </xf>
    <xf numFmtId="164" fontId="37" fillId="10" borderId="103" xfId="1" applyNumberFormat="1" applyFont="1" applyFill="1" applyBorder="1" applyAlignment="1">
      <alignment vertical="center" wrapText="1"/>
    </xf>
    <xf numFmtId="0" fontId="29" fillId="0" borderId="5" xfId="1" applyFont="1"/>
    <xf numFmtId="43" fontId="1" fillId="0" borderId="5" xfId="1" applyNumberFormat="1"/>
    <xf numFmtId="43" fontId="0" fillId="0" borderId="5" xfId="2" applyFont="1"/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29" fillId="0" borderId="5" xfId="1" applyFont="1" applyFill="1" applyAlignment="1">
      <alignment wrapText="1"/>
    </xf>
    <xf numFmtId="3" fontId="19" fillId="5" borderId="68" xfId="0" applyNumberFormat="1" applyFont="1" applyFill="1" applyBorder="1" applyAlignment="1">
      <alignment horizontal="left" vertical="center"/>
    </xf>
    <xf numFmtId="0" fontId="21" fillId="0" borderId="70" xfId="0" applyFont="1" applyBorder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is42.sharepoint.com/sites/hmt_is_pubsrv/DEV%20Spending%20Control/2020-21%20Estimates%20and%20Accounts/Supplementary%20Estimates/SG/210216%20Annex%20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KWILLIAMS\AppData\Local\Microsoft\Windows\INetCache\Content.Outlook\FVHYGJ3U\Scottish%20core%20tables%20for%20SE%20memoranda%20for%20OSSS%20(0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G Cash Grant"/>
      <sheetName val="Control total"/>
      <sheetName val="Control total breakdown"/>
      <sheetName val="2020-21 (New)"/>
      <sheetName val="Data Validation"/>
      <sheetName val="Barnett Consequentials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Armed Forces Pension and Compensation Schemes</v>
          </cell>
          <cell r="E3" t="str">
            <v>General</v>
          </cell>
          <cell r="F3" t="str">
            <v>Prog</v>
          </cell>
          <cell r="V3" t="str">
            <v>Prog</v>
          </cell>
          <cell r="Y3" t="str">
            <v>N/A</v>
          </cell>
          <cell r="AA3" t="str">
            <v>UK</v>
          </cell>
          <cell r="AB3" t="str">
            <v>Covid-19</v>
          </cell>
        </row>
        <row r="4">
          <cell r="B4" t="str">
            <v>Cabinet Office</v>
          </cell>
          <cell r="D4" t="str">
            <v>Resource_DEL_Nonringfenced</v>
          </cell>
          <cell r="E4" t="str">
            <v>FT</v>
          </cell>
          <cell r="F4" t="str">
            <v>Admin</v>
          </cell>
          <cell r="AA4" t="str">
            <v>England</v>
          </cell>
          <cell r="AB4" t="str">
            <v>EU Exit</v>
          </cell>
        </row>
        <row r="5">
          <cell r="B5" t="str">
            <v>Cabinet Office: Civil Superannuation</v>
          </cell>
          <cell r="AA5" t="str">
            <v>England and Wales</v>
          </cell>
          <cell r="AB5" t="str">
            <v>SEU capital</v>
          </cell>
        </row>
        <row r="6">
          <cell r="B6" t="str">
            <v>Charity Commission</v>
          </cell>
          <cell r="C6" t="str">
            <v>Other_Programme_admin_switches</v>
          </cell>
          <cell r="D6" t="str">
            <v>Resource_AME_Cash</v>
          </cell>
          <cell r="AA6" t="str">
            <v>GB</v>
          </cell>
          <cell r="AB6" t="str">
            <v>Other</v>
          </cell>
        </row>
        <row r="7">
          <cell r="B7" t="str">
            <v>Competition and Markets Authority</v>
          </cell>
          <cell r="C7" t="str">
            <v>Other_General_FT_switches</v>
          </cell>
          <cell r="D7" t="str">
            <v>Resource_AME_Noncash</v>
          </cell>
        </row>
        <row r="8">
          <cell r="B8" t="str">
            <v xml:space="preserve">Crown Estate Office </v>
          </cell>
          <cell r="D8" t="str">
            <v>Capital_AME</v>
          </cell>
        </row>
        <row r="9">
          <cell r="B9" t="str">
            <v>Crown Prosecution Service</v>
          </cell>
        </row>
        <row r="10">
          <cell r="B10" t="str">
            <v>Department for Business, Energy &amp; Industrial Strategy</v>
          </cell>
        </row>
        <row r="11">
          <cell r="B11" t="str">
            <v>Department for Education</v>
          </cell>
        </row>
        <row r="12">
          <cell r="B12" t="str">
            <v>Department for Environment, Food and Rural Affairs</v>
          </cell>
        </row>
        <row r="13">
          <cell r="B13" t="str">
            <v>Department for International Trade</v>
          </cell>
        </row>
        <row r="14">
          <cell r="B14" t="str">
            <v>Department for Transport</v>
          </cell>
        </row>
        <row r="15">
          <cell r="B15" t="str">
            <v>Department for Work and Pensions</v>
          </cell>
        </row>
        <row r="16">
          <cell r="B16" t="str">
            <v>Department of Health and Social Care</v>
          </cell>
        </row>
        <row r="17">
          <cell r="B17" t="str">
            <v>Digital, Culture, Media and Sport</v>
          </cell>
        </row>
        <row r="18">
          <cell r="B18" t="str">
            <v>Electoral Commission</v>
          </cell>
        </row>
        <row r="19">
          <cell r="B19" t="str">
            <v>Export Credits Guarantee Department</v>
          </cell>
        </row>
        <row r="20">
          <cell r="B20" t="str">
            <v>Food Standards Agency</v>
          </cell>
        </row>
        <row r="21">
          <cell r="B21" t="str">
            <v>Foreign, Commonwealth and Development Office</v>
          </cell>
        </row>
        <row r="22">
          <cell r="B22" t="str">
            <v>Foreign, Commonwealth and Development Office: Overseas Superannuation Accounts</v>
          </cell>
        </row>
        <row r="23">
          <cell r="B23" t="str">
            <v>Government Actuary's Department</v>
          </cell>
        </row>
        <row r="24">
          <cell r="B24" t="str">
            <v>HM Land Registry</v>
          </cell>
        </row>
        <row r="25">
          <cell r="B25" t="str">
            <v>HM Procurator General and Treasury Solicitor</v>
          </cell>
        </row>
        <row r="26">
          <cell r="B26" t="str">
            <v>HM Revenue and Customs</v>
          </cell>
        </row>
        <row r="27">
          <cell r="B27" t="str">
            <v>HM Treasury</v>
          </cell>
        </row>
        <row r="28">
          <cell r="B28" t="str">
            <v>Home Office</v>
          </cell>
        </row>
        <row r="29">
          <cell r="B29" t="str">
            <v>House of Commons: Administration</v>
          </cell>
        </row>
        <row r="30">
          <cell r="B30" t="str">
            <v>House of Commons: Members</v>
          </cell>
        </row>
        <row r="31">
          <cell r="B31" t="str">
            <v>House of Lords</v>
          </cell>
        </row>
        <row r="32">
          <cell r="B32" t="str">
            <v>Independent Parliamentary Standards Authority</v>
          </cell>
        </row>
        <row r="33">
          <cell r="B33" t="str">
            <v>Local Government Boundary Commission for England</v>
          </cell>
        </row>
        <row r="34">
          <cell r="B34" t="str">
            <v>Ministry of Defence</v>
          </cell>
        </row>
        <row r="35">
          <cell r="B35" t="str">
            <v>Ministry of Housing, Communities and Local Government: Communities</v>
          </cell>
        </row>
        <row r="36">
          <cell r="B36" t="str">
            <v>Ministry of Housing, Communities and Local Government: Local Government</v>
          </cell>
        </row>
        <row r="37">
          <cell r="B37" t="str">
            <v>Ministry of Justice</v>
          </cell>
        </row>
        <row r="38">
          <cell r="B38" t="str">
            <v>Ministry of Justice: Judicial Pensions Scheme</v>
          </cell>
        </row>
        <row r="39">
          <cell r="B39" t="str">
            <v>National Audit Office</v>
          </cell>
        </row>
        <row r="40">
          <cell r="B40" t="str">
            <v>National Crime Agency</v>
          </cell>
        </row>
        <row r="41">
          <cell r="B41" t="str">
            <v>National Health Service Pension Scheme</v>
          </cell>
        </row>
        <row r="42">
          <cell r="B42" t="str">
            <v>National Savings and Investments</v>
          </cell>
        </row>
        <row r="43">
          <cell r="B43" t="str">
            <v>Northern Ireland Executive</v>
          </cell>
        </row>
        <row r="44">
          <cell r="B44" t="str">
            <v>Northern Ireland Office</v>
          </cell>
        </row>
        <row r="45">
          <cell r="B45" t="str">
            <v>Office for Standards In Education, Children's Services and Skills</v>
          </cell>
        </row>
        <row r="46">
          <cell r="B46" t="str">
            <v>Office of Gas and Electricity Markets</v>
          </cell>
        </row>
        <row r="47">
          <cell r="B47" t="str">
            <v>Office of Qualifications and Examinations Regulation</v>
          </cell>
        </row>
        <row r="48">
          <cell r="B48" t="str">
            <v>Office of Rail and Road</v>
          </cell>
        </row>
        <row r="49">
          <cell r="B49" t="str">
            <v>Office of the Parliamentary Commissioner for Administration and the Health Service Commissioner for England</v>
          </cell>
        </row>
        <row r="50">
          <cell r="B50" t="str">
            <v xml:space="preserve">Parliamentary Works Sponsor Body </v>
          </cell>
        </row>
        <row r="51">
          <cell r="B51" t="str">
            <v>Royal Mail Statutory Pension Scheme</v>
          </cell>
        </row>
        <row r="52">
          <cell r="B52" t="str">
            <v>Scotland Office and Office of the Advocate General</v>
          </cell>
        </row>
        <row r="53">
          <cell r="B53" t="str">
            <v>Scottish Government</v>
          </cell>
        </row>
        <row r="54">
          <cell r="B54" t="str">
            <v>Security and Intelligence Agencies</v>
          </cell>
        </row>
        <row r="55">
          <cell r="B55" t="str">
            <v>Serious Fraud Office</v>
          </cell>
        </row>
        <row r="56">
          <cell r="B56" t="str">
            <v>Teachers’ Pension Scheme (England and Wales)</v>
          </cell>
        </row>
        <row r="57">
          <cell r="B57" t="str">
            <v>The National Archives</v>
          </cell>
        </row>
        <row r="58">
          <cell r="B58" t="str">
            <v>The Statistics Board</v>
          </cell>
        </row>
        <row r="59">
          <cell r="B59" t="str">
            <v>UK Atomic Energy Authority Pension Schemes</v>
          </cell>
        </row>
        <row r="60">
          <cell r="B60" t="str">
            <v>United Kingdom Supreme Court</v>
          </cell>
        </row>
        <row r="61">
          <cell r="B61" t="str">
            <v>Wales Office</v>
          </cell>
        </row>
        <row r="62">
          <cell r="B62" t="str">
            <v>Water Services Regulation Authority</v>
          </cell>
        </row>
        <row r="63">
          <cell r="B63" t="str">
            <v>Welsh Assembly Government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 OSSS CTs"/>
      <sheetName val="2.3 OSSS Trends"/>
      <sheetName val="2.4 OSSS Admin"/>
      <sheetName val="3.1 SG CTs"/>
      <sheetName val="3.3 SG Trends"/>
      <sheetName val="3.4 (a) Cash Grant"/>
      <sheetName val="3.4 (b) Control Totals"/>
      <sheetName val="3.4 (c) Resource Changes"/>
      <sheetName val="3.4 (c) Capital Chang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>
        <row r="329">
          <cell r="F329">
            <v>40083.725202941314</v>
          </cell>
          <cell r="G329">
            <v>912.24992684873007</v>
          </cell>
          <cell r="H329">
            <v>1585.8033881081333</v>
          </cell>
        </row>
      </sheetData>
      <sheetData sheetId="8">
        <row r="208">
          <cell r="H208">
            <v>5727.1196863535224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29" workbookViewId="0">
      <selection activeCell="B46" sqref="B46"/>
    </sheetView>
  </sheetViews>
  <sheetFormatPr defaultColWidth="12.6640625" defaultRowHeight="15" customHeight="1"/>
  <cols>
    <col min="1" max="1" width="3.9140625" customWidth="1"/>
    <col min="2" max="2" width="75.75" customWidth="1"/>
    <col min="3" max="3" width="12.4140625" customWidth="1"/>
    <col min="4" max="4" width="2.1640625" customWidth="1"/>
    <col min="5" max="5" width="26.6640625" customWidth="1"/>
    <col min="6" max="6" width="29" customWidth="1"/>
    <col min="7" max="26" width="8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3" t="s">
        <v>1</v>
      </c>
      <c r="C4" s="4" t="s">
        <v>2</v>
      </c>
      <c r="D4" s="4"/>
      <c r="E4" s="5" t="s">
        <v>3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7" t="s">
        <v>4</v>
      </c>
      <c r="C5" s="263">
        <f>SUM('3.4 (a) Barnett Resource Change'!J329,'3.4 (a) Barnett Capital Changes'!H208)</f>
        <v>39433.914204251705</v>
      </c>
      <c r="D5" s="8"/>
      <c r="E5" s="9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"/>
      <c r="B6" s="7" t="s">
        <v>6</v>
      </c>
      <c r="C6" s="263">
        <f>'3.3 (b) Control Totals'!C23</f>
        <v>6146.0149999999994</v>
      </c>
      <c r="D6" s="8"/>
      <c r="E6" s="9" t="s">
        <v>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7" t="s">
        <v>7</v>
      </c>
      <c r="C7" s="264">
        <f>SUM(C22:C25)*-1</f>
        <v>11983.75</v>
      </c>
      <c r="D7" s="8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7" t="s">
        <v>8</v>
      </c>
      <c r="C8" s="263">
        <f>-SUM(C26:C27)</f>
        <v>507</v>
      </c>
      <c r="D8" s="8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7" t="s">
        <v>9</v>
      </c>
      <c r="C9" s="263">
        <v>287.10000000000002</v>
      </c>
      <c r="D9" s="8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7" t="s">
        <v>10</v>
      </c>
      <c r="C10" s="263">
        <f>-C18</f>
        <v>1868</v>
      </c>
      <c r="D10" s="8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2" t="s">
        <v>11</v>
      </c>
      <c r="C11" s="265">
        <f>SUM(C5:C10)</f>
        <v>60225.779204251703</v>
      </c>
      <c r="D11" s="13"/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5" t="s">
        <v>12</v>
      </c>
      <c r="C12" s="263"/>
      <c r="D12" s="8"/>
      <c r="E12" s="11"/>
      <c r="F12" s="1"/>
      <c r="G12" s="1"/>
      <c r="H12" s="1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7" t="s">
        <v>13</v>
      </c>
      <c r="C13" s="263">
        <v>46.652999999999999</v>
      </c>
      <c r="D13" s="8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8" t="s">
        <v>14</v>
      </c>
      <c r="C14" s="263">
        <v>3.8090000000000002</v>
      </c>
      <c r="D14" s="8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8" t="s">
        <v>15</v>
      </c>
      <c r="C15" s="263">
        <v>-300</v>
      </c>
      <c r="D15" s="8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2" t="s">
        <v>16</v>
      </c>
      <c r="C16" s="265">
        <f>SUM(C13:C15)</f>
        <v>-249.53800000000001</v>
      </c>
      <c r="D16" s="13"/>
      <c r="E16" s="1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5" t="s">
        <v>17</v>
      </c>
      <c r="C17" s="263"/>
      <c r="D17" s="8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8" t="s">
        <v>18</v>
      </c>
      <c r="C18" s="263">
        <v>-1868</v>
      </c>
      <c r="D18" s="8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7" t="s">
        <v>19</v>
      </c>
      <c r="C19" s="263">
        <v>-2217.2020000000002</v>
      </c>
      <c r="D19" s="8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2" t="s">
        <v>16</v>
      </c>
      <c r="C20" s="265">
        <f>SUM(C18:C19)</f>
        <v>-4085.2020000000002</v>
      </c>
      <c r="D20" s="13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9" t="s">
        <v>20</v>
      </c>
      <c r="C21" s="263"/>
      <c r="D21" s="8"/>
      <c r="E21" s="11"/>
      <c r="F21" s="1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8" t="s">
        <v>21</v>
      </c>
      <c r="C22" s="263">
        <v>-612</v>
      </c>
      <c r="D22" s="8"/>
      <c r="E22" s="9" t="s">
        <v>5</v>
      </c>
      <c r="F22" s="10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8" t="s">
        <v>22</v>
      </c>
      <c r="C23" s="263">
        <v>51.94</v>
      </c>
      <c r="D23" s="8"/>
      <c r="E23" s="11"/>
      <c r="F23" s="10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8" t="s">
        <v>23</v>
      </c>
      <c r="C24" s="263">
        <v>-12365</v>
      </c>
      <c r="D24" s="8"/>
      <c r="E24" s="9" t="s">
        <v>5</v>
      </c>
      <c r="F24" s="10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8" t="s">
        <v>24</v>
      </c>
      <c r="C25" s="263">
        <v>941.31</v>
      </c>
      <c r="D25" s="8"/>
      <c r="E25" s="9" t="s">
        <v>5</v>
      </c>
      <c r="F25" s="10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8" t="s">
        <v>25</v>
      </c>
      <c r="C26" s="263">
        <v>-300</v>
      </c>
      <c r="D26" s="8"/>
      <c r="E26" s="9" t="s">
        <v>5</v>
      </c>
      <c r="F26" s="10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8" t="s">
        <v>26</v>
      </c>
      <c r="C27" s="263">
        <v>-207</v>
      </c>
      <c r="D27" s="8"/>
      <c r="E27" s="11"/>
      <c r="F27" s="10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8" t="s">
        <v>27</v>
      </c>
      <c r="C28" s="263">
        <v>-320.85300000000001</v>
      </c>
      <c r="D28" s="8"/>
      <c r="E28" s="11"/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2" t="s">
        <v>16</v>
      </c>
      <c r="C29" s="265">
        <f>SUM(C22:C28)</f>
        <v>-12811.602999999999</v>
      </c>
      <c r="D29" s="13"/>
      <c r="E29" s="1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9" t="s">
        <v>28</v>
      </c>
      <c r="C30" s="263"/>
      <c r="D30" s="8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8" t="s">
        <v>29</v>
      </c>
      <c r="C31" s="263">
        <v>-689.31100000000004</v>
      </c>
      <c r="D31" s="8"/>
      <c r="E31" s="11"/>
      <c r="F31" s="10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8" t="s">
        <v>30</v>
      </c>
      <c r="C32" s="263">
        <v>-11.519</v>
      </c>
      <c r="D32" s="8"/>
      <c r="E32" s="11"/>
      <c r="F32" s="10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8" t="s">
        <v>31</v>
      </c>
      <c r="C33" s="263">
        <v>-1808.742</v>
      </c>
      <c r="D33" s="8"/>
      <c r="E33" s="11"/>
      <c r="F33" s="10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8" t="s">
        <v>32</v>
      </c>
      <c r="C34" s="263">
        <v>-116.494</v>
      </c>
      <c r="D34" s="8"/>
      <c r="E34" s="11"/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7" t="s">
        <v>33</v>
      </c>
      <c r="C35" s="263">
        <v>-5156.4000000000005</v>
      </c>
      <c r="D35" s="8"/>
      <c r="E35" s="11"/>
      <c r="F35" s="10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8" t="s">
        <v>34</v>
      </c>
      <c r="C36" s="263">
        <v>0</v>
      </c>
      <c r="D36" s="8"/>
      <c r="E36" s="11"/>
      <c r="F36" s="10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7" t="s">
        <v>35</v>
      </c>
      <c r="C37" s="263">
        <v>-473.06899999999996</v>
      </c>
      <c r="D37" s="8"/>
      <c r="E37" s="11"/>
      <c r="F37" s="10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2" t="s">
        <v>16</v>
      </c>
      <c r="C38" s="265">
        <f>SUM(C31:C37)</f>
        <v>-8255.5349999999999</v>
      </c>
      <c r="D38" s="13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20" t="s">
        <v>36</v>
      </c>
      <c r="C39" s="266">
        <f>C11+C16+C20+C29+C38</f>
        <v>34823.901204251699</v>
      </c>
      <c r="D39" s="21"/>
      <c r="E39" s="2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13" workbookViewId="0"/>
  </sheetViews>
  <sheetFormatPr defaultColWidth="12.6640625" defaultRowHeight="15" customHeight="1"/>
  <cols>
    <col min="1" max="1" width="8" customWidth="1"/>
    <col min="2" max="2" width="34.4140625" customWidth="1"/>
    <col min="3" max="3" width="12.6640625" customWidth="1"/>
    <col min="4" max="4" width="1.9140625" customWidth="1"/>
    <col min="5" max="5" width="33.6640625" customWidth="1"/>
    <col min="6" max="9" width="8" customWidth="1"/>
    <col min="10" max="10" width="9" customWidth="1"/>
    <col min="11" max="26" width="8" customWidth="1"/>
  </cols>
  <sheetData>
    <row r="1" spans="1:26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>
      <c r="A2" s="1"/>
      <c r="B2" s="306" t="s">
        <v>37</v>
      </c>
      <c r="C2" s="307"/>
      <c r="D2" s="307"/>
      <c r="E2" s="307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3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24" t="s">
        <v>38</v>
      </c>
      <c r="C4" s="25"/>
      <c r="D4" s="25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27" t="s">
        <v>39</v>
      </c>
      <c r="C5" s="28" t="s">
        <v>40</v>
      </c>
      <c r="D5" s="29"/>
      <c r="E5" s="30" t="s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5" t="s">
        <v>41</v>
      </c>
      <c r="C6" s="31">
        <f>'3.4 (a) Barnett Resource Change'!J329</f>
        <v>33706.794517898183</v>
      </c>
      <c r="D6" s="32"/>
      <c r="E6" s="11" t="s">
        <v>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33" t="s">
        <v>43</v>
      </c>
      <c r="C7" s="34">
        <f>'3.4 (a) Barnett Resource Change'!F329</f>
        <v>40083.725202941314</v>
      </c>
      <c r="D7" s="35"/>
      <c r="E7" s="9" t="s">
        <v>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33" t="s">
        <v>45</v>
      </c>
      <c r="C8" s="34">
        <f>'3.4 (a) Barnett Resource Change'!I329</f>
        <v>-8874.9839999999986</v>
      </c>
      <c r="D8" s="35"/>
      <c r="E8" s="9" t="s">
        <v>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33" t="s">
        <v>46</v>
      </c>
      <c r="C9" s="34">
        <f>'3.4 (a) Barnett Resource Change'!G329</f>
        <v>912.24992684873007</v>
      </c>
      <c r="D9" s="32"/>
      <c r="E9" s="9" t="s">
        <v>44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36" t="s">
        <v>47</v>
      </c>
      <c r="C10" s="37">
        <f>'3.4 (a) Barnett Resource Change'!H329</f>
        <v>1585.8033881081333</v>
      </c>
      <c r="D10" s="29"/>
      <c r="E10" s="38" t="s">
        <v>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5" t="s">
        <v>48</v>
      </c>
      <c r="C11" s="31">
        <f>'3.4 (a) Barnett Capital Changes'!H208</f>
        <v>5727.1196863535224</v>
      </c>
      <c r="D11" s="32"/>
      <c r="E11" s="9" t="s">
        <v>44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33" t="s">
        <v>49</v>
      </c>
      <c r="C12" s="34">
        <f>'3.4 (a) Barnett Capital Changes'!F208</f>
        <v>5073.3898659455044</v>
      </c>
      <c r="D12" s="32"/>
      <c r="E12" s="9" t="s">
        <v>44</v>
      </c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36" t="s">
        <v>50</v>
      </c>
      <c r="C13" s="37">
        <f>'3.4 (a) Barnett Capital Changes'!G208</f>
        <v>653.72982040801833</v>
      </c>
      <c r="D13" s="29"/>
      <c r="E13" s="38" t="s">
        <v>44</v>
      </c>
      <c r="F13" s="10"/>
      <c r="G13" s="1"/>
      <c r="H13" s="1"/>
      <c r="I13" s="1"/>
      <c r="J13" s="3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20" t="s">
        <v>51</v>
      </c>
      <c r="C14" s="40">
        <f>C11+C6</f>
        <v>39433.914204251705</v>
      </c>
      <c r="D14" s="41"/>
      <c r="E14" s="22" t="s">
        <v>52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E15" s="1"/>
      <c r="F15" s="10"/>
      <c r="G15" s="1"/>
      <c r="H15" s="1"/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24" t="s">
        <v>53</v>
      </c>
      <c r="C16" s="42"/>
      <c r="D16" s="43"/>
      <c r="E16" s="44"/>
      <c r="F16" s="10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27" t="s">
        <v>39</v>
      </c>
      <c r="C17" s="28" t="s">
        <v>40</v>
      </c>
      <c r="D17" s="29"/>
      <c r="E17" s="30" t="s">
        <v>3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7" t="s">
        <v>54</v>
      </c>
      <c r="C18" s="8">
        <v>527</v>
      </c>
      <c r="D18" s="32"/>
      <c r="E18" s="9" t="s">
        <v>55</v>
      </c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7" t="s">
        <v>56</v>
      </c>
      <c r="C19" s="8">
        <v>-206.4</v>
      </c>
      <c r="D19" s="32"/>
      <c r="E19" s="9" t="s">
        <v>55</v>
      </c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7" t="s">
        <v>57</v>
      </c>
      <c r="C20" s="8">
        <v>3446.5</v>
      </c>
      <c r="D20" s="32"/>
      <c r="E20" s="9" t="s">
        <v>55</v>
      </c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7" t="s">
        <v>58</v>
      </c>
      <c r="C21" s="8">
        <v>1789.6</v>
      </c>
      <c r="D21" s="32"/>
      <c r="E21" s="9" t="s">
        <v>55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7" t="s">
        <v>59</v>
      </c>
      <c r="C22" s="8">
        <v>589.31500000000005</v>
      </c>
      <c r="D22" s="32"/>
      <c r="E22" s="9" t="s">
        <v>55</v>
      </c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45" t="s">
        <v>60</v>
      </c>
      <c r="C23" s="46">
        <f>SUM(C18:C22)</f>
        <v>6146.0149999999994</v>
      </c>
      <c r="D23" s="47"/>
      <c r="E23" s="4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49" t="s">
        <v>61</v>
      </c>
      <c r="C24" s="50"/>
      <c r="D24" s="51"/>
      <c r="E24" s="5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7" t="s">
        <v>39</v>
      </c>
      <c r="C25" s="28" t="s">
        <v>40</v>
      </c>
      <c r="D25" s="29"/>
      <c r="E25" s="30" t="s">
        <v>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7" t="s">
        <v>62</v>
      </c>
      <c r="C26" s="53">
        <f>'3.3a Cash grant table'!C33*-1</f>
        <v>1808.742</v>
      </c>
      <c r="D26" s="32"/>
      <c r="E26" s="9" t="s">
        <v>55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7" t="s">
        <v>63</v>
      </c>
      <c r="C27" s="53">
        <f>'3.3a Cash grant table'!C23*-1</f>
        <v>-51.94</v>
      </c>
      <c r="D27" s="32"/>
      <c r="E27" s="9" t="s">
        <v>55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7" t="s">
        <v>64</v>
      </c>
      <c r="C28" s="54">
        <f>'3.3a Cash grant table'!C22*-1</f>
        <v>612</v>
      </c>
      <c r="D28" s="32"/>
      <c r="E28" s="9" t="s">
        <v>55</v>
      </c>
      <c r="F28" s="1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7" t="s">
        <v>23</v>
      </c>
      <c r="C29" s="55">
        <f>'3.3a Cash grant table'!C24*-1</f>
        <v>12365</v>
      </c>
      <c r="D29" s="32"/>
      <c r="E29" s="9" t="s">
        <v>55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7" t="s">
        <v>24</v>
      </c>
      <c r="C30" s="55">
        <f>'3.3a Cash grant table'!C25*-1</f>
        <v>-941.31</v>
      </c>
      <c r="D30" s="32"/>
      <c r="E30" s="9" t="s">
        <v>55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7" t="s">
        <v>65</v>
      </c>
      <c r="C31" s="54">
        <f>SUM('3.3a Cash grant table'!C26+'3.3a Cash grant table'!C27)*-1</f>
        <v>507</v>
      </c>
      <c r="D31" s="32"/>
      <c r="E31" s="9" t="s">
        <v>55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7" t="s">
        <v>9</v>
      </c>
      <c r="C32" s="55">
        <f>'3.3a Cash grant table'!C9</f>
        <v>287.10000000000002</v>
      </c>
      <c r="D32" s="32"/>
      <c r="E32" s="9" t="s">
        <v>55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45" t="s">
        <v>60</v>
      </c>
      <c r="C33" s="46">
        <f>SUM(C26:C32)</f>
        <v>14586.592000000001</v>
      </c>
      <c r="D33" s="47"/>
      <c r="E33" s="5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2" t="s">
        <v>66</v>
      </c>
      <c r="C34" s="13">
        <f>C23+C33</f>
        <v>20732.607</v>
      </c>
      <c r="D34" s="57"/>
      <c r="E34" s="58" t="s">
        <v>67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2:E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6" sqref="C16"/>
    </sheetView>
  </sheetViews>
  <sheetFormatPr defaultColWidth="12.6640625" defaultRowHeight="15" customHeight="1"/>
  <cols>
    <col min="1" max="1" width="8" customWidth="1"/>
    <col min="2" max="2" width="27.4140625" customWidth="1"/>
    <col min="3" max="3" width="47.75" customWidth="1"/>
    <col min="4" max="4" width="39.9140625" customWidth="1"/>
    <col min="5" max="5" width="7.4140625" customWidth="1"/>
    <col min="6" max="10" width="16.1640625" customWidth="1"/>
    <col min="11" max="11" width="8" customWidth="1"/>
    <col min="12" max="12" width="26.9140625" customWidth="1"/>
    <col min="13" max="13" width="8.1640625" customWidth="1"/>
    <col min="14" max="26" width="8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2" t="s">
        <v>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7.25" customHeight="1">
      <c r="A5" s="1"/>
      <c r="B5" s="59" t="s">
        <v>1</v>
      </c>
      <c r="C5" s="60"/>
      <c r="D5" s="60"/>
      <c r="E5" s="61"/>
      <c r="F5" s="62" t="s">
        <v>70</v>
      </c>
      <c r="G5" s="62" t="s">
        <v>71</v>
      </c>
      <c r="H5" s="62" t="s">
        <v>72</v>
      </c>
      <c r="I5" s="62" t="s">
        <v>73</v>
      </c>
      <c r="J5" s="63" t="s">
        <v>74</v>
      </c>
      <c r="K5" s="1"/>
      <c r="L5" s="6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"/>
      <c r="B6" s="65" t="s">
        <v>75</v>
      </c>
      <c r="C6" s="66"/>
      <c r="D6" s="66"/>
      <c r="E6" s="66"/>
      <c r="F6" s="67">
        <v>29464.383253860698</v>
      </c>
      <c r="G6" s="68">
        <v>873.25199999999995</v>
      </c>
      <c r="H6" s="68">
        <v>272.46347800000001</v>
      </c>
      <c r="I6" s="69">
        <v>0</v>
      </c>
      <c r="J6" s="70">
        <f t="shared" ref="J6:J290" si="0">SUM(F6:I6)</f>
        <v>30610.0987318607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71" t="s">
        <v>76</v>
      </c>
      <c r="C7" s="1" t="s">
        <v>77</v>
      </c>
      <c r="D7" s="72" t="s">
        <v>78</v>
      </c>
      <c r="E7" s="73"/>
      <c r="F7" s="74">
        <v>14.854008717624172</v>
      </c>
      <c r="G7" s="75">
        <v>0</v>
      </c>
      <c r="H7" s="75">
        <v>0</v>
      </c>
      <c r="I7" s="76">
        <v>0</v>
      </c>
      <c r="J7" s="77">
        <f t="shared" si="0"/>
        <v>14.854008717624172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78"/>
      <c r="C8" s="1"/>
      <c r="D8" s="79" t="s">
        <v>79</v>
      </c>
      <c r="E8" s="80"/>
      <c r="F8" s="74">
        <v>12.046416487805084</v>
      </c>
      <c r="G8" s="75">
        <v>0</v>
      </c>
      <c r="H8" s="75">
        <v>0</v>
      </c>
      <c r="I8" s="76">
        <v>0</v>
      </c>
      <c r="J8" s="77">
        <f t="shared" si="0"/>
        <v>12.046416487805084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78"/>
      <c r="C9" s="1"/>
      <c r="D9" s="79" t="s">
        <v>80</v>
      </c>
      <c r="E9" s="80"/>
      <c r="F9" s="74">
        <v>21.469822933910674</v>
      </c>
      <c r="G9" s="75">
        <v>0</v>
      </c>
      <c r="H9" s="75">
        <v>0</v>
      </c>
      <c r="I9" s="76">
        <v>0</v>
      </c>
      <c r="J9" s="77">
        <f t="shared" si="0"/>
        <v>21.469822933910674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78"/>
      <c r="C10" s="1"/>
      <c r="D10" s="79" t="s">
        <v>81</v>
      </c>
      <c r="E10" s="80"/>
      <c r="F10" s="74">
        <v>25.983343176035099</v>
      </c>
      <c r="G10" s="75">
        <v>0</v>
      </c>
      <c r="H10" s="75">
        <v>0</v>
      </c>
      <c r="I10" s="76">
        <v>0</v>
      </c>
      <c r="J10" s="77">
        <f t="shared" si="0"/>
        <v>25.983343176035099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78"/>
      <c r="C11" s="1" t="s">
        <v>82</v>
      </c>
      <c r="D11" s="1" t="s">
        <v>83</v>
      </c>
      <c r="E11" s="81"/>
      <c r="F11" s="74">
        <v>5.828911203776653E-2</v>
      </c>
      <c r="G11" s="75">
        <v>0</v>
      </c>
      <c r="H11" s="75">
        <v>0</v>
      </c>
      <c r="I11" s="76">
        <v>0</v>
      </c>
      <c r="J11" s="77">
        <f t="shared" si="0"/>
        <v>5.828911203776653E-2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78"/>
      <c r="C12" s="1"/>
      <c r="D12" s="1" t="s">
        <v>84</v>
      </c>
      <c r="E12" s="81"/>
      <c r="F12" s="74">
        <v>0.97148520062944221</v>
      </c>
      <c r="G12" s="75">
        <v>0</v>
      </c>
      <c r="H12" s="75">
        <v>0</v>
      </c>
      <c r="I12" s="76">
        <v>0</v>
      </c>
      <c r="J12" s="77">
        <f t="shared" si="0"/>
        <v>0.97148520062944221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78"/>
      <c r="C13" s="1"/>
      <c r="D13" s="1" t="s">
        <v>85</v>
      </c>
      <c r="E13" s="81"/>
      <c r="F13" s="74">
        <v>0.48574260031472111</v>
      </c>
      <c r="G13" s="75">
        <v>0</v>
      </c>
      <c r="H13" s="75">
        <v>0</v>
      </c>
      <c r="I13" s="76">
        <v>0</v>
      </c>
      <c r="J13" s="77">
        <f t="shared" si="0"/>
        <v>0.48574260031472111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78"/>
      <c r="C14" s="82" t="s">
        <v>86</v>
      </c>
      <c r="D14" s="1" t="s">
        <v>87</v>
      </c>
      <c r="E14" s="81"/>
      <c r="F14" s="74">
        <v>0.40219487306058904</v>
      </c>
      <c r="G14" s="75">
        <v>0</v>
      </c>
      <c r="H14" s="75">
        <v>0</v>
      </c>
      <c r="I14" s="76">
        <v>0</v>
      </c>
      <c r="J14" s="77">
        <f t="shared" si="0"/>
        <v>0.40219487306058904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78"/>
      <c r="C15" s="1"/>
      <c r="D15" s="1" t="s">
        <v>88</v>
      </c>
      <c r="E15" s="81"/>
      <c r="F15" s="74">
        <v>0.33030496821401034</v>
      </c>
      <c r="G15" s="75">
        <v>0</v>
      </c>
      <c r="H15" s="75">
        <v>0</v>
      </c>
      <c r="I15" s="76">
        <v>0</v>
      </c>
      <c r="J15" s="77">
        <f t="shared" si="0"/>
        <v>0.33030496821401034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78"/>
      <c r="C16" s="1"/>
      <c r="D16" s="1" t="s">
        <v>89</v>
      </c>
      <c r="E16" s="81"/>
      <c r="F16" s="74">
        <v>3.6916437623918803</v>
      </c>
      <c r="G16" s="75">
        <v>0</v>
      </c>
      <c r="H16" s="75">
        <v>0</v>
      </c>
      <c r="I16" s="76">
        <v>0</v>
      </c>
      <c r="J16" s="77">
        <f t="shared" si="0"/>
        <v>3.6916437623918803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78"/>
      <c r="C17" s="1"/>
      <c r="D17" s="1" t="s">
        <v>87</v>
      </c>
      <c r="E17" s="81"/>
      <c r="F17" s="74">
        <v>0.20984080333595953</v>
      </c>
      <c r="G17" s="75">
        <v>0</v>
      </c>
      <c r="H17" s="75">
        <v>0</v>
      </c>
      <c r="I17" s="76">
        <v>0</v>
      </c>
      <c r="J17" s="77">
        <f t="shared" si="0"/>
        <v>0.20984080333595953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78"/>
      <c r="C18" s="1"/>
      <c r="D18" s="1" t="s">
        <v>90</v>
      </c>
      <c r="E18" s="81"/>
      <c r="F18" s="74">
        <v>0.34711166218489969</v>
      </c>
      <c r="G18" s="75">
        <v>0</v>
      </c>
      <c r="H18" s="75">
        <v>0</v>
      </c>
      <c r="I18" s="76">
        <v>0</v>
      </c>
      <c r="J18" s="77">
        <f t="shared" si="0"/>
        <v>0.34711166218489969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78"/>
      <c r="C19" s="82" t="s">
        <v>91</v>
      </c>
      <c r="D19" s="1" t="s">
        <v>92</v>
      </c>
      <c r="E19" s="81"/>
      <c r="F19" s="74">
        <v>4.8574260031472111E-2</v>
      </c>
      <c r="G19" s="75">
        <v>0</v>
      </c>
      <c r="H19" s="75">
        <v>0</v>
      </c>
      <c r="I19" s="76">
        <v>0</v>
      </c>
      <c r="J19" s="77">
        <f t="shared" si="0"/>
        <v>4.8574260031472111E-2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78"/>
      <c r="C20" s="1"/>
      <c r="D20" s="1" t="s">
        <v>93</v>
      </c>
      <c r="E20" s="81"/>
      <c r="F20" s="74">
        <v>0.82576242053502591</v>
      </c>
      <c r="G20" s="75">
        <v>0</v>
      </c>
      <c r="H20" s="75">
        <v>0</v>
      </c>
      <c r="I20" s="76">
        <v>0</v>
      </c>
      <c r="J20" s="77">
        <f t="shared" si="0"/>
        <v>0.82576242053502591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78"/>
      <c r="C21" s="1"/>
      <c r="D21" s="1" t="s">
        <v>94</v>
      </c>
      <c r="E21" s="81"/>
      <c r="F21" s="74">
        <v>2.4287130015736054</v>
      </c>
      <c r="G21" s="75">
        <v>0</v>
      </c>
      <c r="H21" s="75">
        <v>0</v>
      </c>
      <c r="I21" s="76">
        <v>0</v>
      </c>
      <c r="J21" s="77">
        <f t="shared" si="0"/>
        <v>2.4287130015736054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78"/>
      <c r="C22" s="1"/>
      <c r="D22" s="1" t="s">
        <v>95</v>
      </c>
      <c r="E22" s="81"/>
      <c r="F22" s="74">
        <v>9.7148520062944221E-2</v>
      </c>
      <c r="G22" s="75">
        <v>0</v>
      </c>
      <c r="H22" s="75">
        <v>0</v>
      </c>
      <c r="I22" s="76">
        <v>0</v>
      </c>
      <c r="J22" s="77">
        <f t="shared" si="0"/>
        <v>9.7148520062944221E-2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78"/>
      <c r="C23" s="1"/>
      <c r="D23" s="1" t="s">
        <v>96</v>
      </c>
      <c r="E23" s="81"/>
      <c r="F23" s="74">
        <v>6.0232082439025421</v>
      </c>
      <c r="G23" s="75">
        <v>0</v>
      </c>
      <c r="H23" s="75">
        <v>0</v>
      </c>
      <c r="I23" s="76">
        <v>0</v>
      </c>
      <c r="J23" s="77">
        <f t="shared" si="0"/>
        <v>6.0232082439025421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78"/>
      <c r="C24" s="1"/>
      <c r="D24" s="1" t="s">
        <v>97</v>
      </c>
      <c r="E24" s="81"/>
      <c r="F24" s="74">
        <v>4.8574260031472111E-2</v>
      </c>
      <c r="G24" s="75">
        <v>0</v>
      </c>
      <c r="H24" s="75">
        <v>0</v>
      </c>
      <c r="I24" s="76">
        <v>0</v>
      </c>
      <c r="J24" s="77">
        <f t="shared" si="0"/>
        <v>4.8574260031472111E-2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78"/>
      <c r="C25" s="82" t="s">
        <v>98</v>
      </c>
      <c r="D25" s="1" t="s">
        <v>99</v>
      </c>
      <c r="E25" s="81"/>
      <c r="F25" s="74">
        <v>0.98120005263573662</v>
      </c>
      <c r="G25" s="75">
        <v>0</v>
      </c>
      <c r="H25" s="75">
        <v>0</v>
      </c>
      <c r="I25" s="76">
        <v>0</v>
      </c>
      <c r="J25" s="77">
        <f t="shared" si="0"/>
        <v>0.98120005263573662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78"/>
      <c r="C26" s="82"/>
      <c r="D26" s="1" t="s">
        <v>100</v>
      </c>
      <c r="E26" s="81"/>
      <c r="F26" s="74">
        <v>8.063327165224371E-2</v>
      </c>
      <c r="G26" s="75">
        <v>0</v>
      </c>
      <c r="H26" s="75">
        <v>0</v>
      </c>
      <c r="I26" s="76">
        <v>0</v>
      </c>
      <c r="J26" s="77">
        <f t="shared" si="0"/>
        <v>8.063327165224371E-2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78"/>
      <c r="C27" s="1" t="s">
        <v>101</v>
      </c>
      <c r="D27" s="1" t="s">
        <v>102</v>
      </c>
      <c r="E27" s="81"/>
      <c r="F27" s="74">
        <v>-12.257972753568</v>
      </c>
      <c r="G27" s="75">
        <v>0</v>
      </c>
      <c r="H27" s="75">
        <v>0</v>
      </c>
      <c r="I27" s="76">
        <v>0</v>
      </c>
      <c r="J27" s="77">
        <f t="shared" si="0"/>
        <v>-12.257972753568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78"/>
      <c r="C28" s="1"/>
      <c r="D28" s="1" t="s">
        <v>103</v>
      </c>
      <c r="E28" s="81"/>
      <c r="F28" s="74">
        <v>1.9624001052714732</v>
      </c>
      <c r="G28" s="75">
        <v>0</v>
      </c>
      <c r="H28" s="75">
        <v>0</v>
      </c>
      <c r="I28" s="76">
        <v>0</v>
      </c>
      <c r="J28" s="77">
        <f t="shared" si="0"/>
        <v>1.9624001052714732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78"/>
      <c r="C29" s="1"/>
      <c r="D29" s="1" t="s">
        <v>104</v>
      </c>
      <c r="E29" s="81"/>
      <c r="F29" s="74">
        <v>62.029330060189885</v>
      </c>
      <c r="G29" s="75">
        <v>0</v>
      </c>
      <c r="H29" s="75">
        <v>0</v>
      </c>
      <c r="I29" s="76">
        <v>0</v>
      </c>
      <c r="J29" s="77">
        <f t="shared" si="0"/>
        <v>62.029330060189885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78"/>
      <c r="C30" s="1"/>
      <c r="D30" s="1" t="s">
        <v>105</v>
      </c>
      <c r="E30" s="81"/>
      <c r="F30" s="74">
        <v>32.603043333124084</v>
      </c>
      <c r="G30" s="75">
        <v>0</v>
      </c>
      <c r="H30" s="75">
        <v>0</v>
      </c>
      <c r="I30" s="76">
        <v>0</v>
      </c>
      <c r="J30" s="77">
        <f t="shared" si="0"/>
        <v>32.603043333124084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78"/>
      <c r="C31" s="1"/>
      <c r="D31" s="1" t="s">
        <v>106</v>
      </c>
      <c r="E31" s="81"/>
      <c r="F31" s="74">
        <v>7.597014268922238</v>
      </c>
      <c r="G31" s="75">
        <v>0</v>
      </c>
      <c r="H31" s="75">
        <v>0</v>
      </c>
      <c r="I31" s="76">
        <v>0</v>
      </c>
      <c r="J31" s="77">
        <f t="shared" si="0"/>
        <v>7.597014268922238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78"/>
      <c r="C32" s="1"/>
      <c r="D32" s="1" t="s">
        <v>107</v>
      </c>
      <c r="E32" s="81"/>
      <c r="F32" s="74">
        <v>15.300891909913714</v>
      </c>
      <c r="G32" s="75">
        <v>0</v>
      </c>
      <c r="H32" s="75">
        <v>0</v>
      </c>
      <c r="I32" s="76">
        <v>0</v>
      </c>
      <c r="J32" s="77">
        <f t="shared" si="0"/>
        <v>15.300891909913714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78"/>
      <c r="C33" s="83"/>
      <c r="D33" s="84" t="s">
        <v>108</v>
      </c>
      <c r="E33" s="85"/>
      <c r="F33" s="86">
        <v>-4.089952694649952</v>
      </c>
      <c r="G33" s="75">
        <v>0</v>
      </c>
      <c r="H33" s="75">
        <v>0</v>
      </c>
      <c r="I33" s="76">
        <v>0</v>
      </c>
      <c r="J33" s="77">
        <f t="shared" si="0"/>
        <v>-4.089952694649952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78"/>
      <c r="C34" s="87" t="s">
        <v>109</v>
      </c>
      <c r="D34" s="84" t="s">
        <v>110</v>
      </c>
      <c r="E34" s="85"/>
      <c r="F34" s="86">
        <v>0.83790598554289386</v>
      </c>
      <c r="G34" s="75">
        <v>0</v>
      </c>
      <c r="H34" s="75">
        <v>0</v>
      </c>
      <c r="I34" s="76">
        <v>0</v>
      </c>
      <c r="J34" s="77">
        <f t="shared" si="0"/>
        <v>0.83790598554289386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78"/>
      <c r="C35" s="87" t="s">
        <v>111</v>
      </c>
      <c r="D35" s="84" t="s">
        <v>112</v>
      </c>
      <c r="E35" s="85"/>
      <c r="F35" s="86">
        <v>0.48574260031472111</v>
      </c>
      <c r="G35" s="75">
        <v>0</v>
      </c>
      <c r="H35" s="75">
        <v>0</v>
      </c>
      <c r="I35" s="76">
        <v>0</v>
      </c>
      <c r="J35" s="77">
        <f t="shared" si="0"/>
        <v>0.48574260031472111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71"/>
      <c r="C36" s="88" t="s">
        <v>113</v>
      </c>
      <c r="D36" s="84" t="s">
        <v>114</v>
      </c>
      <c r="E36" s="85"/>
      <c r="F36" s="86">
        <v>1.3798593198648437</v>
      </c>
      <c r="G36" s="75">
        <v>0</v>
      </c>
      <c r="H36" s="75">
        <v>0</v>
      </c>
      <c r="I36" s="76">
        <v>0</v>
      </c>
      <c r="J36" s="77">
        <f t="shared" si="0"/>
        <v>1.3798593198648437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71"/>
      <c r="C37" s="88"/>
      <c r="D37" s="84" t="s">
        <v>115</v>
      </c>
      <c r="E37" s="85"/>
      <c r="F37" s="86">
        <v>1.8398124264864582</v>
      </c>
      <c r="G37" s="75">
        <v>0</v>
      </c>
      <c r="H37" s="75">
        <v>0</v>
      </c>
      <c r="I37" s="76">
        <v>0</v>
      </c>
      <c r="J37" s="77">
        <f t="shared" si="0"/>
        <v>1.8398124264864582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71"/>
      <c r="C38" s="88"/>
      <c r="D38" s="84" t="s">
        <v>116</v>
      </c>
      <c r="E38" s="85"/>
      <c r="F38" s="86">
        <v>0.91990621324322908</v>
      </c>
      <c r="G38" s="75">
        <v>0</v>
      </c>
      <c r="H38" s="75">
        <v>0</v>
      </c>
      <c r="I38" s="76">
        <v>0</v>
      </c>
      <c r="J38" s="77">
        <f t="shared" si="0"/>
        <v>0.91990621324322908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71"/>
      <c r="C39" s="1"/>
      <c r="D39" s="1" t="s">
        <v>117</v>
      </c>
      <c r="E39" s="81"/>
      <c r="F39" s="86">
        <v>6.4393434927026041</v>
      </c>
      <c r="G39" s="75">
        <v>0</v>
      </c>
      <c r="H39" s="75">
        <v>0</v>
      </c>
      <c r="I39" s="76">
        <v>0</v>
      </c>
      <c r="J39" s="77">
        <f t="shared" si="0"/>
        <v>6.4393434927026041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71"/>
      <c r="C40" s="88"/>
      <c r="D40" s="84" t="s">
        <v>118</v>
      </c>
      <c r="E40" s="85"/>
      <c r="F40" s="86">
        <v>0.45995310662161454</v>
      </c>
      <c r="G40" s="75">
        <v>0</v>
      </c>
      <c r="H40" s="75">
        <v>0</v>
      </c>
      <c r="I40" s="76">
        <v>0</v>
      </c>
      <c r="J40" s="77">
        <f t="shared" si="0"/>
        <v>0.45995310662161454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71"/>
      <c r="C41" s="88"/>
      <c r="D41" s="84" t="s">
        <v>119</v>
      </c>
      <c r="E41" s="85"/>
      <c r="F41" s="86">
        <v>0.45995310662161454</v>
      </c>
      <c r="G41" s="75">
        <v>0</v>
      </c>
      <c r="H41" s="75">
        <v>0</v>
      </c>
      <c r="I41" s="76">
        <v>0</v>
      </c>
      <c r="J41" s="77">
        <f t="shared" si="0"/>
        <v>0.45995310662161454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71"/>
      <c r="C42" s="89" t="s">
        <v>120</v>
      </c>
      <c r="D42" s="84" t="s">
        <v>121</v>
      </c>
      <c r="E42" s="85"/>
      <c r="F42" s="86">
        <v>1.4572278009441633</v>
      </c>
      <c r="G42" s="75">
        <v>0</v>
      </c>
      <c r="H42" s="75">
        <v>0</v>
      </c>
      <c r="I42" s="76">
        <v>0</v>
      </c>
      <c r="J42" s="77">
        <f t="shared" si="0"/>
        <v>1.4572278009441633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71"/>
      <c r="C43" s="88"/>
      <c r="D43" s="84" t="s">
        <v>122</v>
      </c>
      <c r="E43" s="85"/>
      <c r="F43" s="86">
        <v>2.7687328217939102</v>
      </c>
      <c r="G43" s="75">
        <v>0</v>
      </c>
      <c r="H43" s="75">
        <v>0</v>
      </c>
      <c r="I43" s="76">
        <v>0</v>
      </c>
      <c r="J43" s="77">
        <f t="shared" si="0"/>
        <v>2.7687328217939102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71"/>
      <c r="C44" s="88"/>
      <c r="D44" s="84" t="s">
        <v>123</v>
      </c>
      <c r="E44" s="85"/>
      <c r="F44" s="86">
        <v>1.9429704012588844</v>
      </c>
      <c r="G44" s="75">
        <v>0</v>
      </c>
      <c r="H44" s="75">
        <v>0</v>
      </c>
      <c r="I44" s="76">
        <v>0</v>
      </c>
      <c r="J44" s="77">
        <f t="shared" si="0"/>
        <v>1.9429704012588844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71"/>
      <c r="C45" s="88"/>
      <c r="D45" s="84" t="s">
        <v>124</v>
      </c>
      <c r="E45" s="85"/>
      <c r="F45" s="86">
        <v>9.7148520062944228E-3</v>
      </c>
      <c r="G45" s="75">
        <v>0</v>
      </c>
      <c r="H45" s="75">
        <v>0</v>
      </c>
      <c r="I45" s="76">
        <v>0</v>
      </c>
      <c r="J45" s="77">
        <f t="shared" si="0"/>
        <v>9.7148520062944228E-3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71"/>
      <c r="C46" s="88"/>
      <c r="D46" s="84" t="s">
        <v>125</v>
      </c>
      <c r="E46" s="85"/>
      <c r="F46" s="86">
        <v>5.828911203776653E-2</v>
      </c>
      <c r="G46" s="75">
        <v>0</v>
      </c>
      <c r="H46" s="75">
        <v>0</v>
      </c>
      <c r="I46" s="76">
        <v>0</v>
      </c>
      <c r="J46" s="77">
        <f t="shared" si="0"/>
        <v>5.828911203776653E-2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71"/>
      <c r="C47" s="88"/>
      <c r="D47" s="84" t="s">
        <v>125</v>
      </c>
      <c r="E47" s="85"/>
      <c r="F47" s="86">
        <v>0.52460200833989878</v>
      </c>
      <c r="G47" s="75">
        <v>0</v>
      </c>
      <c r="H47" s="75">
        <v>0</v>
      </c>
      <c r="I47" s="76">
        <v>0</v>
      </c>
      <c r="J47" s="77">
        <f t="shared" si="0"/>
        <v>0.52460200833989878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71"/>
      <c r="C48" s="88" t="s">
        <v>126</v>
      </c>
      <c r="D48" s="84" t="s">
        <v>127</v>
      </c>
      <c r="E48" s="85"/>
      <c r="F48" s="86">
        <v>5.1514747941620831</v>
      </c>
      <c r="G48" s="75">
        <v>0</v>
      </c>
      <c r="H48" s="75">
        <v>0</v>
      </c>
      <c r="I48" s="76">
        <v>0</v>
      </c>
      <c r="J48" s="77">
        <f t="shared" si="0"/>
        <v>5.1514747941620831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71"/>
      <c r="C49" s="88"/>
      <c r="D49" s="84" t="s">
        <v>128</v>
      </c>
      <c r="E49" s="85"/>
      <c r="F49" s="86">
        <v>0.45995310662161454</v>
      </c>
      <c r="G49" s="75">
        <v>0</v>
      </c>
      <c r="H49" s="75">
        <v>0</v>
      </c>
      <c r="I49" s="76">
        <v>0</v>
      </c>
      <c r="J49" s="77">
        <f t="shared" si="0"/>
        <v>0.45995310662161454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71"/>
      <c r="C50" s="88"/>
      <c r="D50" s="84" t="s">
        <v>129</v>
      </c>
      <c r="E50" s="85"/>
      <c r="F50" s="86">
        <v>0.27597186397296875</v>
      </c>
      <c r="G50" s="75">
        <v>0</v>
      </c>
      <c r="H50" s="75">
        <v>0</v>
      </c>
      <c r="I50" s="76">
        <v>0</v>
      </c>
      <c r="J50" s="77">
        <f t="shared" si="0"/>
        <v>0.27597186397296875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71"/>
      <c r="C51" s="88"/>
      <c r="D51" s="84" t="s">
        <v>130</v>
      </c>
      <c r="E51" s="85"/>
      <c r="F51" s="86">
        <v>1.3798593198648437</v>
      </c>
      <c r="G51" s="75">
        <v>0</v>
      </c>
      <c r="H51" s="75">
        <v>0</v>
      </c>
      <c r="I51" s="76">
        <v>0</v>
      </c>
      <c r="J51" s="77">
        <f t="shared" si="0"/>
        <v>1.3798593198648437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71"/>
      <c r="C52" s="88"/>
      <c r="D52" s="84" t="s">
        <v>131</v>
      </c>
      <c r="E52" s="85"/>
      <c r="F52" s="86">
        <v>6.3013575607161192</v>
      </c>
      <c r="G52" s="75">
        <v>0</v>
      </c>
      <c r="H52" s="75">
        <v>0</v>
      </c>
      <c r="I52" s="76">
        <v>0</v>
      </c>
      <c r="J52" s="77">
        <f t="shared" si="0"/>
        <v>6.3013575607161192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71" t="s">
        <v>132</v>
      </c>
      <c r="C53" s="89" t="s">
        <v>133</v>
      </c>
      <c r="D53" s="84" t="s">
        <v>134</v>
      </c>
      <c r="E53" s="85"/>
      <c r="F53" s="86">
        <v>0.59793903860809905</v>
      </c>
      <c r="G53" s="75">
        <v>0</v>
      </c>
      <c r="H53" s="75">
        <v>0</v>
      </c>
      <c r="I53" s="76">
        <v>0</v>
      </c>
      <c r="J53" s="77">
        <f t="shared" si="0"/>
        <v>0.59793903860809905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71"/>
      <c r="C54" s="89" t="s">
        <v>120</v>
      </c>
      <c r="D54" s="84" t="s">
        <v>135</v>
      </c>
      <c r="E54" s="85"/>
      <c r="F54" s="86">
        <v>7.5775845649096496</v>
      </c>
      <c r="G54" s="75">
        <v>0</v>
      </c>
      <c r="H54" s="75">
        <v>0</v>
      </c>
      <c r="I54" s="76">
        <v>0</v>
      </c>
      <c r="J54" s="77">
        <f t="shared" si="0"/>
        <v>7.5775845649096496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71"/>
      <c r="C55" s="88"/>
      <c r="D55" s="84" t="s">
        <v>136</v>
      </c>
      <c r="E55" s="85" t="s">
        <v>137</v>
      </c>
      <c r="F55" s="86">
        <v>1035.2146297907336</v>
      </c>
      <c r="G55" s="75">
        <v>0</v>
      </c>
      <c r="H55" s="75">
        <v>0</v>
      </c>
      <c r="I55" s="76">
        <v>0</v>
      </c>
      <c r="J55" s="77">
        <f t="shared" si="0"/>
        <v>1035.2146297907336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71"/>
      <c r="C56" s="88"/>
      <c r="D56" s="84" t="s">
        <v>138</v>
      </c>
      <c r="E56" s="85" t="s">
        <v>137</v>
      </c>
      <c r="F56" s="86">
        <v>11.852119447679195</v>
      </c>
      <c r="G56" s="75">
        <v>0</v>
      </c>
      <c r="H56" s="75">
        <v>0</v>
      </c>
      <c r="I56" s="76">
        <v>0</v>
      </c>
      <c r="J56" s="77">
        <f t="shared" si="0"/>
        <v>11.852119447679195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71"/>
      <c r="C57" s="88"/>
      <c r="D57" s="84" t="s">
        <v>139</v>
      </c>
      <c r="E57" s="85" t="s">
        <v>137</v>
      </c>
      <c r="F57" s="86">
        <v>155.43763210071074</v>
      </c>
      <c r="G57" s="75">
        <v>0</v>
      </c>
      <c r="H57" s="75">
        <v>0</v>
      </c>
      <c r="I57" s="76">
        <v>0</v>
      </c>
      <c r="J57" s="77">
        <f t="shared" si="0"/>
        <v>155.43763210071074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71"/>
      <c r="C58" s="88"/>
      <c r="D58" s="84" t="s">
        <v>140</v>
      </c>
      <c r="E58" s="85" t="s">
        <v>137</v>
      </c>
      <c r="F58" s="86">
        <v>48.574260031472107</v>
      </c>
      <c r="G58" s="75">
        <v>0</v>
      </c>
      <c r="H58" s="75">
        <v>0</v>
      </c>
      <c r="I58" s="76">
        <v>0</v>
      </c>
      <c r="J58" s="77">
        <f t="shared" si="0"/>
        <v>48.574260031472107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71"/>
      <c r="C59" s="1" t="s">
        <v>82</v>
      </c>
      <c r="D59" s="84" t="s">
        <v>141</v>
      </c>
      <c r="E59" s="85" t="s">
        <v>137</v>
      </c>
      <c r="F59" s="86">
        <v>1206.0017280613895</v>
      </c>
      <c r="G59" s="75">
        <v>0</v>
      </c>
      <c r="H59" s="75">
        <v>0</v>
      </c>
      <c r="I59" s="76">
        <v>0</v>
      </c>
      <c r="J59" s="77">
        <f t="shared" si="0"/>
        <v>1206.0017280613895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71"/>
      <c r="C60" s="1" t="s">
        <v>101</v>
      </c>
      <c r="D60" s="84" t="s">
        <v>142</v>
      </c>
      <c r="E60" s="85" t="s">
        <v>137</v>
      </c>
      <c r="F60" s="86">
        <v>126.29307608182749</v>
      </c>
      <c r="G60" s="75">
        <v>0</v>
      </c>
      <c r="H60" s="75">
        <v>0</v>
      </c>
      <c r="I60" s="76">
        <v>0</v>
      </c>
      <c r="J60" s="77">
        <f t="shared" si="0"/>
        <v>126.29307608182749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71"/>
      <c r="C61" s="88"/>
      <c r="D61" s="84" t="s">
        <v>143</v>
      </c>
      <c r="E61" s="85" t="s">
        <v>137</v>
      </c>
      <c r="F61" s="86">
        <v>134.06495768686304</v>
      </c>
      <c r="G61" s="75">
        <v>0</v>
      </c>
      <c r="H61" s="75">
        <v>0</v>
      </c>
      <c r="I61" s="76">
        <v>0</v>
      </c>
      <c r="J61" s="77">
        <f t="shared" si="0"/>
        <v>134.06495768686304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71"/>
      <c r="C62" s="88"/>
      <c r="D62" s="84" t="s">
        <v>144</v>
      </c>
      <c r="E62" s="85" t="s">
        <v>137</v>
      </c>
      <c r="F62" s="86">
        <v>28.464516378442656</v>
      </c>
      <c r="G62" s="75">
        <v>0</v>
      </c>
      <c r="H62" s="75">
        <v>0</v>
      </c>
      <c r="I62" s="76">
        <v>0</v>
      </c>
      <c r="J62" s="77">
        <f t="shared" si="0"/>
        <v>28.464516378442656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71"/>
      <c r="C63" s="88"/>
      <c r="D63" s="84" t="s">
        <v>145</v>
      </c>
      <c r="E63" s="85" t="s">
        <v>137</v>
      </c>
      <c r="F63" s="86">
        <v>9.7148520062944215</v>
      </c>
      <c r="G63" s="75">
        <v>0</v>
      </c>
      <c r="H63" s="75">
        <v>0</v>
      </c>
      <c r="I63" s="76">
        <v>0</v>
      </c>
      <c r="J63" s="77">
        <f t="shared" si="0"/>
        <v>9.7148520062944215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71"/>
      <c r="C64" s="82" t="s">
        <v>91</v>
      </c>
      <c r="D64" s="84" t="s">
        <v>146</v>
      </c>
      <c r="E64" s="85" t="s">
        <v>137</v>
      </c>
      <c r="F64" s="86">
        <v>20.401189213218288</v>
      </c>
      <c r="G64" s="75">
        <v>0</v>
      </c>
      <c r="H64" s="75">
        <v>0</v>
      </c>
      <c r="I64" s="76">
        <v>0</v>
      </c>
      <c r="J64" s="77">
        <f t="shared" si="0"/>
        <v>20.401189213218288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71"/>
      <c r="C65" s="88" t="s">
        <v>147</v>
      </c>
      <c r="D65" s="84" t="s">
        <v>148</v>
      </c>
      <c r="E65" s="85" t="s">
        <v>137</v>
      </c>
      <c r="F65" s="86">
        <v>5.3966002894965515</v>
      </c>
      <c r="G65" s="75">
        <v>0</v>
      </c>
      <c r="H65" s="75">
        <v>0</v>
      </c>
      <c r="I65" s="76">
        <v>0</v>
      </c>
      <c r="J65" s="77">
        <f t="shared" si="0"/>
        <v>5.3966002894965515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71"/>
      <c r="C66" s="90" t="s">
        <v>149</v>
      </c>
      <c r="D66" s="91" t="s">
        <v>150</v>
      </c>
      <c r="E66" s="92" t="s">
        <v>137</v>
      </c>
      <c r="F66" s="86">
        <v>281.73070818253825</v>
      </c>
      <c r="G66" s="75">
        <v>0</v>
      </c>
      <c r="H66" s="75">
        <v>0</v>
      </c>
      <c r="I66" s="76">
        <v>0</v>
      </c>
      <c r="J66" s="77">
        <f t="shared" si="0"/>
        <v>281.73070818253825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71" t="s">
        <v>151</v>
      </c>
      <c r="C67" s="90" t="s">
        <v>152</v>
      </c>
      <c r="D67" s="91" t="s">
        <v>153</v>
      </c>
      <c r="E67" s="92" t="s">
        <v>154</v>
      </c>
      <c r="F67" s="86">
        <v>-172.76956913698004</v>
      </c>
      <c r="G67" s="75">
        <v>0</v>
      </c>
      <c r="H67" s="75">
        <v>0</v>
      </c>
      <c r="I67" s="76">
        <v>0</v>
      </c>
      <c r="J67" s="77">
        <f t="shared" si="0"/>
        <v>-172.76956913698004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71"/>
      <c r="C68" s="90" t="s">
        <v>155</v>
      </c>
      <c r="D68" s="91" t="s">
        <v>156</v>
      </c>
      <c r="E68" s="92" t="s">
        <v>154</v>
      </c>
      <c r="F68" s="86">
        <v>8.3569999453336985E-2</v>
      </c>
      <c r="G68" s="75">
        <v>0</v>
      </c>
      <c r="H68" s="75">
        <v>0</v>
      </c>
      <c r="I68" s="76">
        <v>0</v>
      </c>
      <c r="J68" s="77">
        <f t="shared" si="0"/>
        <v>8.3569999453336985E-2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71"/>
      <c r="C69" s="90"/>
      <c r="D69" s="91" t="s">
        <v>157</v>
      </c>
      <c r="E69" s="92" t="s">
        <v>154</v>
      </c>
      <c r="F69" s="86">
        <v>0.19742320428349294</v>
      </c>
      <c r="G69" s="75">
        <v>0</v>
      </c>
      <c r="H69" s="75">
        <v>0</v>
      </c>
      <c r="I69" s="76">
        <v>0</v>
      </c>
      <c r="J69" s="77">
        <f t="shared" si="0"/>
        <v>0.19742320428349294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71"/>
      <c r="C70" s="90"/>
      <c r="D70" s="91" t="s">
        <v>158</v>
      </c>
      <c r="E70" s="92" t="s">
        <v>154</v>
      </c>
      <c r="F70" s="86">
        <v>0.22032973142749704</v>
      </c>
      <c r="G70" s="75">
        <v>0</v>
      </c>
      <c r="H70" s="75">
        <v>0</v>
      </c>
      <c r="I70" s="76">
        <v>0</v>
      </c>
      <c r="J70" s="77">
        <f t="shared" si="0"/>
        <v>0.22032973142749704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71"/>
      <c r="C71" s="90"/>
      <c r="D71" s="91" t="s">
        <v>159</v>
      </c>
      <c r="E71" s="92" t="s">
        <v>154</v>
      </c>
      <c r="F71" s="86">
        <v>0.48530777847466311</v>
      </c>
      <c r="G71" s="75">
        <v>0</v>
      </c>
      <c r="H71" s="75">
        <v>0</v>
      </c>
      <c r="I71" s="76">
        <v>0</v>
      </c>
      <c r="J71" s="77">
        <f t="shared" si="0"/>
        <v>0.48530777847466311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71"/>
      <c r="C72" s="90"/>
      <c r="D72" s="91" t="s">
        <v>160</v>
      </c>
      <c r="E72" s="92" t="s">
        <v>137</v>
      </c>
      <c r="F72" s="86">
        <v>0.49016085625940975</v>
      </c>
      <c r="G72" s="75">
        <v>0</v>
      </c>
      <c r="H72" s="75">
        <v>0</v>
      </c>
      <c r="I72" s="76">
        <v>0</v>
      </c>
      <c r="J72" s="77">
        <f t="shared" si="0"/>
        <v>0.49016085625940975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71"/>
      <c r="C73" s="90"/>
      <c r="D73" s="91" t="s">
        <v>161</v>
      </c>
      <c r="E73" s="92" t="s">
        <v>154</v>
      </c>
      <c r="F73" s="86">
        <v>2.2481944433228622</v>
      </c>
      <c r="G73" s="75">
        <v>0</v>
      </c>
      <c r="H73" s="75">
        <v>0</v>
      </c>
      <c r="I73" s="76">
        <v>0</v>
      </c>
      <c r="J73" s="77">
        <f t="shared" si="0"/>
        <v>2.2481944433228622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71"/>
      <c r="C74" s="90"/>
      <c r="D74" s="91" t="s">
        <v>162</v>
      </c>
      <c r="E74" s="92" t="s">
        <v>154</v>
      </c>
      <c r="F74" s="86">
        <v>4.6675931518136151</v>
      </c>
      <c r="G74" s="75">
        <v>0</v>
      </c>
      <c r="H74" s="75">
        <v>0</v>
      </c>
      <c r="I74" s="76">
        <v>0</v>
      </c>
      <c r="J74" s="77">
        <f t="shared" si="0"/>
        <v>4.6675931518136151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71"/>
      <c r="C75" s="90" t="s">
        <v>163</v>
      </c>
      <c r="D75" s="91" t="s">
        <v>164</v>
      </c>
      <c r="E75" s="92" t="s">
        <v>154</v>
      </c>
      <c r="F75" s="86">
        <v>0</v>
      </c>
      <c r="G75" s="75">
        <v>-0.2757393021246356</v>
      </c>
      <c r="H75" s="75">
        <v>0</v>
      </c>
      <c r="I75" s="76">
        <v>0</v>
      </c>
      <c r="J75" s="77">
        <f t="shared" si="0"/>
        <v>-0.2757393021246356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71"/>
      <c r="C76" s="90" t="s">
        <v>165</v>
      </c>
      <c r="D76" s="91" t="s">
        <v>166</v>
      </c>
      <c r="E76" s="92" t="s">
        <v>154</v>
      </c>
      <c r="F76" s="86">
        <v>0</v>
      </c>
      <c r="G76" s="75">
        <v>-0.37059020930000003</v>
      </c>
      <c r="H76" s="75">
        <v>0</v>
      </c>
      <c r="I76" s="76">
        <v>0</v>
      </c>
      <c r="J76" s="77">
        <f t="shared" si="0"/>
        <v>-0.37059020930000003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71"/>
      <c r="C77" s="90"/>
      <c r="D77" s="91" t="s">
        <v>167</v>
      </c>
      <c r="E77" s="92" t="s">
        <v>137</v>
      </c>
      <c r="F77" s="86">
        <v>-77.994021399999994</v>
      </c>
      <c r="G77" s="75">
        <v>0</v>
      </c>
      <c r="H77" s="75">
        <v>0</v>
      </c>
      <c r="I77" s="76">
        <v>0</v>
      </c>
      <c r="J77" s="77">
        <f t="shared" si="0"/>
        <v>-77.994021399999994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71"/>
      <c r="C78" s="90"/>
      <c r="D78" s="91" t="s">
        <v>168</v>
      </c>
      <c r="E78" s="92" t="s">
        <v>154</v>
      </c>
      <c r="F78" s="86">
        <v>-0.17870284</v>
      </c>
      <c r="G78" s="75">
        <v>0</v>
      </c>
      <c r="H78" s="75">
        <v>0</v>
      </c>
      <c r="I78" s="76">
        <v>0</v>
      </c>
      <c r="J78" s="77">
        <f t="shared" si="0"/>
        <v>-0.17870284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71"/>
      <c r="C79" s="90"/>
      <c r="D79" s="91" t="s">
        <v>169</v>
      </c>
      <c r="E79" s="92" t="s">
        <v>154</v>
      </c>
      <c r="F79" s="86">
        <v>-0.10181906</v>
      </c>
      <c r="G79" s="75">
        <v>0</v>
      </c>
      <c r="H79" s="75">
        <v>0</v>
      </c>
      <c r="I79" s="76">
        <v>0</v>
      </c>
      <c r="J79" s="77">
        <f t="shared" si="0"/>
        <v>-0.10181906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71"/>
      <c r="C80" s="90"/>
      <c r="D80" s="91" t="s">
        <v>170</v>
      </c>
      <c r="E80" s="92" t="s">
        <v>154</v>
      </c>
      <c r="F80" s="86">
        <v>-5.1948500000000002E-2</v>
      </c>
      <c r="G80" s="75">
        <v>0</v>
      </c>
      <c r="H80" s="75">
        <v>0</v>
      </c>
      <c r="I80" s="76">
        <v>0</v>
      </c>
      <c r="J80" s="77">
        <f t="shared" si="0"/>
        <v>-5.1948500000000002E-2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71"/>
      <c r="C81" s="90"/>
      <c r="D81" s="91" t="s">
        <v>171</v>
      </c>
      <c r="E81" s="92" t="s">
        <v>154</v>
      </c>
      <c r="F81" s="86">
        <v>0.12618002240341242</v>
      </c>
      <c r="G81" s="75">
        <v>0</v>
      </c>
      <c r="H81" s="75">
        <v>0</v>
      </c>
      <c r="I81" s="76">
        <v>0</v>
      </c>
      <c r="J81" s="77">
        <f t="shared" si="0"/>
        <v>0.12618002240341242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71"/>
      <c r="C82" s="90"/>
      <c r="D82" s="91" t="s">
        <v>172</v>
      </c>
      <c r="E82" s="92" t="s">
        <v>154</v>
      </c>
      <c r="F82" s="86">
        <v>0.58236933416959569</v>
      </c>
      <c r="G82" s="75">
        <v>0</v>
      </c>
      <c r="H82" s="75">
        <v>0</v>
      </c>
      <c r="I82" s="76">
        <v>0</v>
      </c>
      <c r="J82" s="77">
        <f t="shared" si="0"/>
        <v>0.58236933416959569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71"/>
      <c r="C83" s="90"/>
      <c r="D83" s="91" t="s">
        <v>173</v>
      </c>
      <c r="E83" s="92" t="s">
        <v>154</v>
      </c>
      <c r="F83" s="86">
        <v>0.70369627878826146</v>
      </c>
      <c r="G83" s="75">
        <v>0</v>
      </c>
      <c r="H83" s="75">
        <v>0</v>
      </c>
      <c r="I83" s="76">
        <v>0</v>
      </c>
      <c r="J83" s="77">
        <f t="shared" si="0"/>
        <v>0.70369627878826146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71"/>
      <c r="C84" s="90"/>
      <c r="D84" s="91" t="s">
        <v>174</v>
      </c>
      <c r="E84" s="92" t="s">
        <v>154</v>
      </c>
      <c r="F84" s="86">
        <v>9.1237862353236672</v>
      </c>
      <c r="G84" s="75">
        <v>0</v>
      </c>
      <c r="H84" s="75">
        <v>0</v>
      </c>
      <c r="I84" s="76">
        <v>0</v>
      </c>
      <c r="J84" s="77">
        <f t="shared" si="0"/>
        <v>9.1237862353236672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71"/>
      <c r="C85" s="90"/>
      <c r="D85" s="91" t="s">
        <v>175</v>
      </c>
      <c r="E85" s="92" t="s">
        <v>137</v>
      </c>
      <c r="F85" s="86">
        <v>1006.5182381546589</v>
      </c>
      <c r="G85" s="75">
        <v>0</v>
      </c>
      <c r="H85" s="75">
        <v>0</v>
      </c>
      <c r="I85" s="76">
        <v>0</v>
      </c>
      <c r="J85" s="77">
        <f t="shared" si="0"/>
        <v>1006.5182381546589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71"/>
      <c r="C86" s="90" t="s">
        <v>176</v>
      </c>
      <c r="D86" s="91" t="s">
        <v>177</v>
      </c>
      <c r="E86" s="92" t="s">
        <v>154</v>
      </c>
      <c r="F86" s="86">
        <v>0</v>
      </c>
      <c r="G86" s="75">
        <v>0</v>
      </c>
      <c r="H86" s="75">
        <v>1313.3399101081332</v>
      </c>
      <c r="I86" s="76">
        <v>0</v>
      </c>
      <c r="J86" s="77">
        <f t="shared" si="0"/>
        <v>1313.3399101081332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71"/>
      <c r="C87" s="90"/>
      <c r="D87" s="91" t="s">
        <v>178</v>
      </c>
      <c r="E87" s="92" t="s">
        <v>154</v>
      </c>
      <c r="F87" s="86">
        <v>0</v>
      </c>
      <c r="G87" s="75">
        <v>-18.869737042651849</v>
      </c>
      <c r="H87" s="75">
        <v>0</v>
      </c>
      <c r="I87" s="76">
        <v>0</v>
      </c>
      <c r="J87" s="77">
        <f t="shared" si="0"/>
        <v>-18.869737042651849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71"/>
      <c r="C88" s="90"/>
      <c r="D88" s="91" t="s">
        <v>179</v>
      </c>
      <c r="E88" s="92" t="s">
        <v>154</v>
      </c>
      <c r="F88" s="86">
        <v>-24.265388923733152</v>
      </c>
      <c r="G88" s="75">
        <v>0</v>
      </c>
      <c r="H88" s="75">
        <v>0</v>
      </c>
      <c r="I88" s="76">
        <v>0</v>
      </c>
      <c r="J88" s="77">
        <f t="shared" si="0"/>
        <v>-24.265388923733152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71"/>
      <c r="C89" s="90"/>
      <c r="D89" s="91" t="s">
        <v>180</v>
      </c>
      <c r="E89" s="92" t="s">
        <v>154</v>
      </c>
      <c r="F89" s="86">
        <v>-9.317909346713531</v>
      </c>
      <c r="G89" s="75">
        <v>0</v>
      </c>
      <c r="H89" s="75">
        <v>0</v>
      </c>
      <c r="I89" s="76">
        <v>0</v>
      </c>
      <c r="J89" s="77">
        <f t="shared" si="0"/>
        <v>-9.317909346713531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71"/>
      <c r="C90" s="90"/>
      <c r="D90" s="91" t="s">
        <v>181</v>
      </c>
      <c r="E90" s="92" t="s">
        <v>154</v>
      </c>
      <c r="F90" s="86">
        <v>4.8530777847466313E-4</v>
      </c>
      <c r="G90" s="75">
        <v>0</v>
      </c>
      <c r="H90" s="75">
        <v>0</v>
      </c>
      <c r="I90" s="76">
        <v>0</v>
      </c>
      <c r="J90" s="77">
        <f t="shared" si="0"/>
        <v>4.8530777847466313E-4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71"/>
      <c r="C91" s="90"/>
      <c r="D91" s="91" t="s">
        <v>182</v>
      </c>
      <c r="E91" s="92" t="s">
        <v>137</v>
      </c>
      <c r="F91" s="86">
        <v>1.3491556241595634E-2</v>
      </c>
      <c r="G91" s="75">
        <v>0</v>
      </c>
      <c r="H91" s="75">
        <v>0</v>
      </c>
      <c r="I91" s="76">
        <v>0</v>
      </c>
      <c r="J91" s="77">
        <f t="shared" si="0"/>
        <v>1.3491556241595634E-2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71"/>
      <c r="C92" s="90"/>
      <c r="D92" s="91" t="s">
        <v>181</v>
      </c>
      <c r="E92" s="92" t="s">
        <v>154</v>
      </c>
      <c r="F92" s="86">
        <v>1.7568141580782803E-2</v>
      </c>
      <c r="G92" s="75">
        <v>0</v>
      </c>
      <c r="H92" s="75">
        <v>0</v>
      </c>
      <c r="I92" s="76">
        <v>0</v>
      </c>
      <c r="J92" s="77">
        <f t="shared" si="0"/>
        <v>1.7568141580782803E-2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71"/>
      <c r="C93" s="90"/>
      <c r="D93" s="91" t="s">
        <v>183</v>
      </c>
      <c r="E93" s="92" t="s">
        <v>154</v>
      </c>
      <c r="F93" s="86">
        <v>8.2502322340692727E-2</v>
      </c>
      <c r="G93" s="75">
        <v>0</v>
      </c>
      <c r="H93" s="75">
        <v>0</v>
      </c>
      <c r="I93" s="76">
        <v>0</v>
      </c>
      <c r="J93" s="77">
        <f t="shared" si="0"/>
        <v>8.2502322340692727E-2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71"/>
      <c r="C94" s="90"/>
      <c r="D94" s="91" t="s">
        <v>184</v>
      </c>
      <c r="E94" s="92" t="s">
        <v>154</v>
      </c>
      <c r="F94" s="86">
        <v>0.51675572251982127</v>
      </c>
      <c r="G94" s="75">
        <v>0</v>
      </c>
      <c r="H94" s="75">
        <v>0</v>
      </c>
      <c r="I94" s="76">
        <v>0</v>
      </c>
      <c r="J94" s="77">
        <f t="shared" si="0"/>
        <v>0.51675572251982127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71"/>
      <c r="C95" s="90"/>
      <c r="D95" s="91" t="s">
        <v>185</v>
      </c>
      <c r="E95" s="92" t="s">
        <v>137</v>
      </c>
      <c r="F95" s="86">
        <v>0.58236933416959569</v>
      </c>
      <c r="G95" s="75">
        <v>0</v>
      </c>
      <c r="H95" s="75">
        <v>0</v>
      </c>
      <c r="I95" s="76">
        <v>0</v>
      </c>
      <c r="J95" s="77">
        <f t="shared" si="0"/>
        <v>0.58236933416959569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71"/>
      <c r="C96" s="90"/>
      <c r="D96" s="91" t="s">
        <v>186</v>
      </c>
      <c r="E96" s="92" t="s">
        <v>137</v>
      </c>
      <c r="F96" s="86">
        <v>0.71825551214250138</v>
      </c>
      <c r="G96" s="75">
        <v>0</v>
      </c>
      <c r="H96" s="75">
        <v>0</v>
      </c>
      <c r="I96" s="76">
        <v>0</v>
      </c>
      <c r="J96" s="77">
        <f t="shared" si="0"/>
        <v>0.71825551214250138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71"/>
      <c r="C97" s="90"/>
      <c r="D97" s="91" t="s">
        <v>187</v>
      </c>
      <c r="E97" s="92" t="s">
        <v>154</v>
      </c>
      <c r="F97" s="86">
        <v>0.9803217125188195</v>
      </c>
      <c r="G97" s="75">
        <v>0</v>
      </c>
      <c r="H97" s="75">
        <v>0</v>
      </c>
      <c r="I97" s="76">
        <v>0</v>
      </c>
      <c r="J97" s="77">
        <f t="shared" si="0"/>
        <v>0.9803217125188195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71"/>
      <c r="C98" s="90"/>
      <c r="D98" s="91" t="s">
        <v>188</v>
      </c>
      <c r="E98" s="92" t="s">
        <v>137</v>
      </c>
      <c r="F98" s="86">
        <v>1.5529848911189219</v>
      </c>
      <c r="G98" s="75">
        <v>0</v>
      </c>
      <c r="H98" s="75">
        <v>0</v>
      </c>
      <c r="I98" s="76">
        <v>0</v>
      </c>
      <c r="J98" s="77">
        <f t="shared" si="0"/>
        <v>1.5529848911189219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71"/>
      <c r="C99" s="90"/>
      <c r="D99" s="91" t="s">
        <v>189</v>
      </c>
      <c r="E99" s="92" t="s">
        <v>137</v>
      </c>
      <c r="F99" s="86">
        <v>1.6500464468138545</v>
      </c>
      <c r="G99" s="75">
        <v>0</v>
      </c>
      <c r="H99" s="75">
        <v>0</v>
      </c>
      <c r="I99" s="76">
        <v>0</v>
      </c>
      <c r="J99" s="77">
        <f t="shared" si="0"/>
        <v>1.6500464468138545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71"/>
      <c r="C100" s="90"/>
      <c r="D100" s="91" t="s">
        <v>190</v>
      </c>
      <c r="E100" s="92" t="s">
        <v>137</v>
      </c>
      <c r="F100" s="86">
        <v>1.9412311138986524</v>
      </c>
      <c r="G100" s="75">
        <v>0</v>
      </c>
      <c r="H100" s="75">
        <v>0</v>
      </c>
      <c r="I100" s="76">
        <v>0</v>
      </c>
      <c r="J100" s="77">
        <f t="shared" si="0"/>
        <v>1.9412311138986524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71"/>
      <c r="C101" s="90"/>
      <c r="D101" s="91" t="s">
        <v>191</v>
      </c>
      <c r="E101" s="92" t="s">
        <v>137</v>
      </c>
      <c r="F101" s="86">
        <v>1.9412311138986524</v>
      </c>
      <c r="G101" s="75">
        <v>0</v>
      </c>
      <c r="H101" s="75">
        <v>0</v>
      </c>
      <c r="I101" s="76">
        <v>0</v>
      </c>
      <c r="J101" s="77">
        <f t="shared" si="0"/>
        <v>1.9412311138986524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71"/>
      <c r="C102" s="90"/>
      <c r="D102" s="91" t="s">
        <v>192</v>
      </c>
      <c r="E102" s="92" t="s">
        <v>137</v>
      </c>
      <c r="F102" s="86">
        <v>3.3971544493226413</v>
      </c>
      <c r="G102" s="75">
        <v>0</v>
      </c>
      <c r="H102" s="75">
        <v>0</v>
      </c>
      <c r="I102" s="76">
        <v>0</v>
      </c>
      <c r="J102" s="77">
        <f t="shared" si="0"/>
        <v>3.3971544493226413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71"/>
      <c r="C103" s="90"/>
      <c r="D103" s="91" t="s">
        <v>193</v>
      </c>
      <c r="E103" s="92" t="s">
        <v>154</v>
      </c>
      <c r="F103" s="86">
        <v>3.5912775607125069</v>
      </c>
      <c r="G103" s="75">
        <v>0</v>
      </c>
      <c r="H103" s="75">
        <v>0</v>
      </c>
      <c r="I103" s="76">
        <v>0</v>
      </c>
      <c r="J103" s="77">
        <f t="shared" si="0"/>
        <v>3.5912775607125069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71"/>
      <c r="C104" s="90"/>
      <c r="D104" s="91" t="s">
        <v>194</v>
      </c>
      <c r="E104" s="92" t="s">
        <v>137</v>
      </c>
      <c r="F104" s="86">
        <v>3.8824622277973049</v>
      </c>
      <c r="G104" s="75">
        <v>0</v>
      </c>
      <c r="H104" s="75">
        <v>0</v>
      </c>
      <c r="I104" s="76">
        <v>0</v>
      </c>
      <c r="J104" s="77">
        <f t="shared" si="0"/>
        <v>3.8824622277973049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71"/>
      <c r="C105" s="90"/>
      <c r="D105" s="91" t="s">
        <v>195</v>
      </c>
      <c r="E105" s="92" t="s">
        <v>137</v>
      </c>
      <c r="F105" s="86">
        <v>4.5557782396530522</v>
      </c>
      <c r="G105" s="75">
        <v>0</v>
      </c>
      <c r="H105" s="75">
        <v>0</v>
      </c>
      <c r="I105" s="76">
        <v>0</v>
      </c>
      <c r="J105" s="77">
        <f t="shared" si="0"/>
        <v>4.5557782396530522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71"/>
      <c r="C106" s="90"/>
      <c r="D106" s="91" t="s">
        <v>196</v>
      </c>
      <c r="E106" s="92" t="s">
        <v>137</v>
      </c>
      <c r="F106" s="86">
        <v>4.8530777847466302</v>
      </c>
      <c r="G106" s="75">
        <v>0</v>
      </c>
      <c r="H106" s="75">
        <v>0</v>
      </c>
      <c r="I106" s="76">
        <v>0</v>
      </c>
      <c r="J106" s="77">
        <f t="shared" si="0"/>
        <v>4.8530777847466302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71"/>
      <c r="C107" s="90"/>
      <c r="D107" s="91" t="s">
        <v>197</v>
      </c>
      <c r="E107" s="92" t="s">
        <v>137</v>
      </c>
      <c r="F107" s="86">
        <v>6.3090011201706204</v>
      </c>
      <c r="G107" s="75">
        <v>0</v>
      </c>
      <c r="H107" s="75">
        <v>0</v>
      </c>
      <c r="I107" s="76">
        <v>0</v>
      </c>
      <c r="J107" s="77">
        <f t="shared" si="0"/>
        <v>6.3090011201706204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71"/>
      <c r="C108" s="90"/>
      <c r="D108" s="91" t="s">
        <v>198</v>
      </c>
      <c r="E108" s="92" t="s">
        <v>137</v>
      </c>
      <c r="F108" s="86">
        <v>6.9593135433266688</v>
      </c>
      <c r="G108" s="75">
        <v>0</v>
      </c>
      <c r="H108" s="75">
        <v>0</v>
      </c>
      <c r="I108" s="76">
        <v>0</v>
      </c>
      <c r="J108" s="77">
        <f t="shared" si="0"/>
        <v>6.9593135433266688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71"/>
      <c r="C109" s="90"/>
      <c r="D109" s="91" t="s">
        <v>199</v>
      </c>
      <c r="E109" s="92" t="s">
        <v>137</v>
      </c>
      <c r="F109" s="86">
        <v>7.0272566323131214</v>
      </c>
      <c r="G109" s="75">
        <v>0</v>
      </c>
      <c r="H109" s="75">
        <v>0</v>
      </c>
      <c r="I109" s="76">
        <v>0</v>
      </c>
      <c r="J109" s="77">
        <f t="shared" si="0"/>
        <v>7.0272566323131214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71"/>
      <c r="C110" s="90"/>
      <c r="D110" s="91" t="s">
        <v>200</v>
      </c>
      <c r="E110" s="92" t="s">
        <v>137</v>
      </c>
      <c r="F110" s="86">
        <v>8.2599383896387657</v>
      </c>
      <c r="G110" s="75">
        <v>0</v>
      </c>
      <c r="H110" s="75">
        <v>0</v>
      </c>
      <c r="I110" s="76">
        <v>0</v>
      </c>
      <c r="J110" s="77">
        <f t="shared" si="0"/>
        <v>8.2599383896387657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71"/>
      <c r="C111" s="90"/>
      <c r="D111" s="91" t="s">
        <v>201</v>
      </c>
      <c r="E111" s="92" t="s">
        <v>154</v>
      </c>
      <c r="F111" s="86">
        <v>9.317909346713531</v>
      </c>
      <c r="G111" s="75">
        <v>0</v>
      </c>
      <c r="H111" s="75">
        <v>0</v>
      </c>
      <c r="I111" s="76">
        <v>0</v>
      </c>
      <c r="J111" s="77">
        <f t="shared" si="0"/>
        <v>9.317909346713531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71"/>
      <c r="C112" s="90"/>
      <c r="D112" s="91" t="s">
        <v>202</v>
      </c>
      <c r="E112" s="92" t="s">
        <v>154</v>
      </c>
      <c r="F112" s="86">
        <v>9.7061555694932604</v>
      </c>
      <c r="G112" s="75">
        <v>0</v>
      </c>
      <c r="H112" s="75">
        <v>0</v>
      </c>
      <c r="I112" s="76">
        <v>0</v>
      </c>
      <c r="J112" s="77">
        <f t="shared" si="0"/>
        <v>9.7061555694932604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71"/>
      <c r="C113" s="90"/>
      <c r="D113" s="91" t="s">
        <v>203</v>
      </c>
      <c r="E113" s="92" t="s">
        <v>137</v>
      </c>
      <c r="F113" s="86">
        <v>11.259140460612183</v>
      </c>
      <c r="G113" s="75">
        <v>0</v>
      </c>
      <c r="H113" s="75">
        <v>0</v>
      </c>
      <c r="I113" s="76">
        <v>0</v>
      </c>
      <c r="J113" s="77">
        <f t="shared" si="0"/>
        <v>11.259140460612183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71"/>
      <c r="C114" s="90"/>
      <c r="D114" s="91" t="s">
        <v>204</v>
      </c>
      <c r="E114" s="92" t="s">
        <v>137</v>
      </c>
      <c r="F114" s="86">
        <v>11.647386683391915</v>
      </c>
      <c r="G114" s="75">
        <v>0</v>
      </c>
      <c r="H114" s="75">
        <v>0</v>
      </c>
      <c r="I114" s="76">
        <v>0</v>
      </c>
      <c r="J114" s="77">
        <f t="shared" si="0"/>
        <v>11.647386683391915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71"/>
      <c r="C115" s="90"/>
      <c r="D115" s="91" t="s">
        <v>205</v>
      </c>
      <c r="E115" s="92" t="s">
        <v>137</v>
      </c>
      <c r="F115" s="86">
        <v>14.326285620572055</v>
      </c>
      <c r="G115" s="75">
        <v>0</v>
      </c>
      <c r="H115" s="75">
        <v>0</v>
      </c>
      <c r="I115" s="76">
        <v>0</v>
      </c>
      <c r="J115" s="77">
        <f t="shared" si="0"/>
        <v>14.326285620572055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71"/>
      <c r="C116" s="90"/>
      <c r="D116" s="91" t="s">
        <v>206</v>
      </c>
      <c r="E116" s="92" t="s">
        <v>137</v>
      </c>
      <c r="F116" s="86">
        <v>14.326285620572055</v>
      </c>
      <c r="G116" s="75">
        <v>0</v>
      </c>
      <c r="H116" s="75">
        <v>0</v>
      </c>
      <c r="I116" s="76">
        <v>0</v>
      </c>
      <c r="J116" s="77">
        <f t="shared" si="0"/>
        <v>14.326285620572055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71"/>
      <c r="C117" s="90"/>
      <c r="D117" s="91" t="s">
        <v>207</v>
      </c>
      <c r="E117" s="92" t="s">
        <v>137</v>
      </c>
      <c r="F117" s="86">
        <v>19.197319793122251</v>
      </c>
      <c r="G117" s="75">
        <v>0</v>
      </c>
      <c r="H117" s="75">
        <v>0</v>
      </c>
      <c r="I117" s="76">
        <v>0</v>
      </c>
      <c r="J117" s="77">
        <f t="shared" si="0"/>
        <v>19.197319793122251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71"/>
      <c r="C118" s="90"/>
      <c r="D118" s="91" t="s">
        <v>208</v>
      </c>
      <c r="E118" s="92" t="s">
        <v>137</v>
      </c>
      <c r="F118" s="86">
        <v>35.856091658599233</v>
      </c>
      <c r="G118" s="75">
        <v>0</v>
      </c>
      <c r="H118" s="75">
        <v>0</v>
      </c>
      <c r="I118" s="76">
        <v>0</v>
      </c>
      <c r="J118" s="77">
        <f t="shared" si="0"/>
        <v>35.856091658599233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71"/>
      <c r="C119" s="90" t="s">
        <v>209</v>
      </c>
      <c r="D119" s="91" t="s">
        <v>210</v>
      </c>
      <c r="E119" s="92" t="s">
        <v>154</v>
      </c>
      <c r="F119" s="86">
        <v>1.4559233354239894E-2</v>
      </c>
      <c r="G119" s="75">
        <v>0</v>
      </c>
      <c r="H119" s="75">
        <v>0</v>
      </c>
      <c r="I119" s="76">
        <v>0</v>
      </c>
      <c r="J119" s="77">
        <f t="shared" si="0"/>
        <v>1.4559233354239894E-2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71"/>
      <c r="C120" s="90"/>
      <c r="D120" s="91" t="s">
        <v>211</v>
      </c>
      <c r="E120" s="92" t="s">
        <v>154</v>
      </c>
      <c r="F120" s="86">
        <v>3.0671451599598706E-2</v>
      </c>
      <c r="G120" s="75">
        <v>0</v>
      </c>
      <c r="H120" s="75">
        <v>0</v>
      </c>
      <c r="I120" s="76">
        <v>0</v>
      </c>
      <c r="J120" s="77">
        <f t="shared" si="0"/>
        <v>3.0671451599598706E-2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71"/>
      <c r="C121" s="90"/>
      <c r="D121" s="91" t="s">
        <v>212</v>
      </c>
      <c r="E121" s="92" t="s">
        <v>154</v>
      </c>
      <c r="F121" s="86">
        <v>8.5220045900150837E-2</v>
      </c>
      <c r="G121" s="75">
        <v>0</v>
      </c>
      <c r="H121" s="75">
        <v>0</v>
      </c>
      <c r="I121" s="76">
        <v>0</v>
      </c>
      <c r="J121" s="77">
        <f t="shared" si="0"/>
        <v>8.5220045900150837E-2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71"/>
      <c r="C122" s="90"/>
      <c r="D122" s="91" t="s">
        <v>213</v>
      </c>
      <c r="E122" s="92" t="s">
        <v>154</v>
      </c>
      <c r="F122" s="86">
        <v>9.3858524356999831E-2</v>
      </c>
      <c r="G122" s="75">
        <v>0</v>
      </c>
      <c r="H122" s="75">
        <v>0</v>
      </c>
      <c r="I122" s="76">
        <v>0</v>
      </c>
      <c r="J122" s="77">
        <f t="shared" si="0"/>
        <v>9.3858524356999831E-2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71"/>
      <c r="C123" s="90"/>
      <c r="D123" s="91" t="s">
        <v>214</v>
      </c>
      <c r="E123" s="92" t="s">
        <v>137</v>
      </c>
      <c r="F123" s="86">
        <v>9.9002786808831275E-2</v>
      </c>
      <c r="G123" s="75">
        <v>0</v>
      </c>
      <c r="H123" s="75">
        <v>0</v>
      </c>
      <c r="I123" s="76">
        <v>0</v>
      </c>
      <c r="J123" s="77">
        <f t="shared" si="0"/>
        <v>9.9002786808831275E-2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71"/>
      <c r="C124" s="90"/>
      <c r="D124" s="91" t="s">
        <v>215</v>
      </c>
      <c r="E124" s="92" t="s">
        <v>137</v>
      </c>
      <c r="F124" s="86">
        <v>0.19412311138986524</v>
      </c>
      <c r="G124" s="75">
        <v>0</v>
      </c>
      <c r="H124" s="75">
        <v>0</v>
      </c>
      <c r="I124" s="76">
        <v>0</v>
      </c>
      <c r="J124" s="77">
        <f t="shared" si="0"/>
        <v>0.19412311138986524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71"/>
      <c r="C125" s="90"/>
      <c r="D125" s="91" t="s">
        <v>216</v>
      </c>
      <c r="E125" s="92" t="s">
        <v>154</v>
      </c>
      <c r="F125" s="86">
        <v>0.19412311138986524</v>
      </c>
      <c r="G125" s="75">
        <v>0</v>
      </c>
      <c r="H125" s="75">
        <v>0</v>
      </c>
      <c r="I125" s="76">
        <v>0</v>
      </c>
      <c r="J125" s="77">
        <f t="shared" si="0"/>
        <v>0.19412311138986524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71"/>
      <c r="C126" s="90"/>
      <c r="D126" s="91" t="s">
        <v>217</v>
      </c>
      <c r="E126" s="92" t="s">
        <v>137</v>
      </c>
      <c r="F126" s="86">
        <v>0.20577049807325715</v>
      </c>
      <c r="G126" s="75">
        <v>0</v>
      </c>
      <c r="H126" s="75">
        <v>0</v>
      </c>
      <c r="I126" s="76">
        <v>0</v>
      </c>
      <c r="J126" s="77">
        <f t="shared" si="0"/>
        <v>0.20577049807325715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71"/>
      <c r="C127" s="90"/>
      <c r="D127" s="91" t="s">
        <v>218</v>
      </c>
      <c r="E127" s="92" t="s">
        <v>154</v>
      </c>
      <c r="F127" s="86">
        <v>0.43192392284245018</v>
      </c>
      <c r="G127" s="75">
        <v>0</v>
      </c>
      <c r="H127" s="75">
        <v>0</v>
      </c>
      <c r="I127" s="76">
        <v>0</v>
      </c>
      <c r="J127" s="77">
        <f t="shared" si="0"/>
        <v>0.43192392284245018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71"/>
      <c r="C128" s="90"/>
      <c r="D128" s="91" t="s">
        <v>212</v>
      </c>
      <c r="E128" s="92" t="s">
        <v>154</v>
      </c>
      <c r="F128" s="86">
        <v>0.47560162290516983</v>
      </c>
      <c r="G128" s="75">
        <v>0</v>
      </c>
      <c r="H128" s="75">
        <v>0</v>
      </c>
      <c r="I128" s="76">
        <v>0</v>
      </c>
      <c r="J128" s="77">
        <f t="shared" si="0"/>
        <v>0.47560162290516983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71"/>
      <c r="C129" s="90"/>
      <c r="D129" s="91" t="s">
        <v>219</v>
      </c>
      <c r="E129" s="92" t="s">
        <v>154</v>
      </c>
      <c r="F129" s="86">
        <v>0.52413240075263612</v>
      </c>
      <c r="G129" s="75">
        <v>0</v>
      </c>
      <c r="H129" s="75">
        <v>0</v>
      </c>
      <c r="I129" s="76">
        <v>0</v>
      </c>
      <c r="J129" s="77">
        <f t="shared" si="0"/>
        <v>0.52413240075263612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71"/>
      <c r="C130" s="90"/>
      <c r="D130" s="91" t="s">
        <v>220</v>
      </c>
      <c r="E130" s="92" t="s">
        <v>154</v>
      </c>
      <c r="F130" s="86">
        <v>0.80561091226794079</v>
      </c>
      <c r="G130" s="75">
        <v>0</v>
      </c>
      <c r="H130" s="75">
        <v>0</v>
      </c>
      <c r="I130" s="76">
        <v>0</v>
      </c>
      <c r="J130" s="77">
        <f t="shared" si="0"/>
        <v>0.80561091226794079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71"/>
      <c r="C131" s="90"/>
      <c r="D131" s="91" t="s">
        <v>221</v>
      </c>
      <c r="E131" s="92" t="s">
        <v>154</v>
      </c>
      <c r="F131" s="86">
        <v>0.90461369907677203</v>
      </c>
      <c r="G131" s="75">
        <v>0</v>
      </c>
      <c r="H131" s="75">
        <v>0</v>
      </c>
      <c r="I131" s="76">
        <v>0</v>
      </c>
      <c r="J131" s="77">
        <f t="shared" si="0"/>
        <v>0.90461369907677203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71"/>
      <c r="C132" s="90"/>
      <c r="D132" s="91" t="s">
        <v>215</v>
      </c>
      <c r="E132" s="92" t="s">
        <v>137</v>
      </c>
      <c r="F132" s="86">
        <v>0.97061555694932622</v>
      </c>
      <c r="G132" s="75">
        <v>0</v>
      </c>
      <c r="H132" s="75">
        <v>0</v>
      </c>
      <c r="I132" s="76">
        <v>0</v>
      </c>
      <c r="J132" s="77">
        <f t="shared" si="0"/>
        <v>0.97061555694932622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71"/>
      <c r="C133" s="90"/>
      <c r="D133" s="91" t="s">
        <v>222</v>
      </c>
      <c r="E133" s="92" t="s">
        <v>137</v>
      </c>
      <c r="F133" s="86">
        <v>1.1647386683391914</v>
      </c>
      <c r="G133" s="75">
        <v>0</v>
      </c>
      <c r="H133" s="75">
        <v>0</v>
      </c>
      <c r="I133" s="76">
        <v>0</v>
      </c>
      <c r="J133" s="77">
        <f t="shared" si="0"/>
        <v>1.1647386683391914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71"/>
      <c r="C134" s="90"/>
      <c r="D134" s="91" t="s">
        <v>223</v>
      </c>
      <c r="E134" s="92" t="s">
        <v>154</v>
      </c>
      <c r="F134" s="86">
        <v>1.3879802464375364</v>
      </c>
      <c r="G134" s="75">
        <v>0</v>
      </c>
      <c r="H134" s="75">
        <v>0</v>
      </c>
      <c r="I134" s="76">
        <v>0</v>
      </c>
      <c r="J134" s="77">
        <f t="shared" si="0"/>
        <v>1.3879802464375364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71"/>
      <c r="C135" s="90"/>
      <c r="D135" s="91" t="s">
        <v>224</v>
      </c>
      <c r="E135" s="92" t="s">
        <v>137</v>
      </c>
      <c r="F135" s="86">
        <v>1.5529848911189219</v>
      </c>
      <c r="G135" s="75">
        <v>0</v>
      </c>
      <c r="H135" s="75">
        <v>0</v>
      </c>
      <c r="I135" s="76">
        <v>0</v>
      </c>
      <c r="J135" s="77">
        <f t="shared" si="0"/>
        <v>1.5529848911189219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71"/>
      <c r="C136" s="90"/>
      <c r="D136" s="91" t="s">
        <v>221</v>
      </c>
      <c r="E136" s="92" t="s">
        <v>154</v>
      </c>
      <c r="F136" s="86">
        <v>1.6228692112192735</v>
      </c>
      <c r="G136" s="75">
        <v>0</v>
      </c>
      <c r="H136" s="75">
        <v>0</v>
      </c>
      <c r="I136" s="76">
        <v>0</v>
      </c>
      <c r="J136" s="77">
        <f t="shared" si="0"/>
        <v>1.6228692112192735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71"/>
      <c r="C137" s="90"/>
      <c r="D137" s="91" t="s">
        <v>225</v>
      </c>
      <c r="E137" s="92" t="s">
        <v>137</v>
      </c>
      <c r="F137" s="86">
        <v>1.8441695582037199</v>
      </c>
      <c r="G137" s="75">
        <v>0</v>
      </c>
      <c r="H137" s="75">
        <v>0</v>
      </c>
      <c r="I137" s="76">
        <v>0</v>
      </c>
      <c r="J137" s="77">
        <f t="shared" si="0"/>
        <v>1.8441695582037199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71"/>
      <c r="C138" s="90"/>
      <c r="D138" s="91" t="s">
        <v>226</v>
      </c>
      <c r="E138" s="92" t="s">
        <v>137</v>
      </c>
      <c r="F138" s="86">
        <v>6.1148780087807557</v>
      </c>
      <c r="G138" s="75">
        <v>0</v>
      </c>
      <c r="H138" s="75">
        <v>0</v>
      </c>
      <c r="I138" s="76">
        <v>0</v>
      </c>
      <c r="J138" s="77">
        <f t="shared" si="0"/>
        <v>6.1148780087807557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71"/>
      <c r="C139" s="90" t="s">
        <v>227</v>
      </c>
      <c r="D139" s="91" t="s">
        <v>228</v>
      </c>
      <c r="E139" s="92" t="s">
        <v>154</v>
      </c>
      <c r="F139" s="86">
        <v>0</v>
      </c>
      <c r="G139" s="75">
        <v>9.7061555694932604</v>
      </c>
      <c r="H139" s="75">
        <v>0</v>
      </c>
      <c r="I139" s="76">
        <v>0</v>
      </c>
      <c r="J139" s="77">
        <f t="shared" si="0"/>
        <v>9.7061555694932604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71"/>
      <c r="C140" s="90"/>
      <c r="D140" s="91" t="s">
        <v>229</v>
      </c>
      <c r="E140" s="92" t="s">
        <v>137</v>
      </c>
      <c r="F140" s="86">
        <v>1.5238664244104421</v>
      </c>
      <c r="G140" s="75">
        <v>0</v>
      </c>
      <c r="H140" s="75">
        <v>0</v>
      </c>
      <c r="I140" s="76">
        <v>0</v>
      </c>
      <c r="J140" s="77">
        <f t="shared" si="0"/>
        <v>1.5238664244104421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71"/>
      <c r="C141" s="90"/>
      <c r="D141" s="91" t="s">
        <v>230</v>
      </c>
      <c r="E141" s="92" t="s">
        <v>137</v>
      </c>
      <c r="F141" s="86">
        <v>2.3294773366783827</v>
      </c>
      <c r="G141" s="75">
        <v>0</v>
      </c>
      <c r="H141" s="75">
        <v>0</v>
      </c>
      <c r="I141" s="76">
        <v>0</v>
      </c>
      <c r="J141" s="77">
        <f t="shared" si="0"/>
        <v>2.3294773366783827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71"/>
      <c r="C142" s="90"/>
      <c r="D142" s="91" t="s">
        <v>231</v>
      </c>
      <c r="E142" s="92" t="s">
        <v>137</v>
      </c>
      <c r="F142" s="86">
        <v>3.251562115780243</v>
      </c>
      <c r="G142" s="75">
        <v>0</v>
      </c>
      <c r="H142" s="75">
        <v>0</v>
      </c>
      <c r="I142" s="76">
        <v>0</v>
      </c>
      <c r="J142" s="77">
        <f t="shared" si="0"/>
        <v>3.251562115780243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71"/>
      <c r="C143" s="90"/>
      <c r="D143" s="91" t="s">
        <v>232</v>
      </c>
      <c r="E143" s="92" t="s">
        <v>154</v>
      </c>
      <c r="F143" s="86">
        <v>4.4838556268831073</v>
      </c>
      <c r="G143" s="75">
        <v>0</v>
      </c>
      <c r="H143" s="75">
        <v>0</v>
      </c>
      <c r="I143" s="76">
        <v>0</v>
      </c>
      <c r="J143" s="77">
        <f t="shared" si="0"/>
        <v>4.4838556268831073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71"/>
      <c r="C144" s="90"/>
      <c r="D144" s="91" t="s">
        <v>233</v>
      </c>
      <c r="E144" s="92" t="s">
        <v>137</v>
      </c>
      <c r="F144" s="86">
        <v>5.1149498620115592</v>
      </c>
      <c r="G144" s="75">
        <v>0</v>
      </c>
      <c r="H144" s="75">
        <v>0</v>
      </c>
      <c r="I144" s="76">
        <v>0</v>
      </c>
      <c r="J144" s="77">
        <f t="shared" si="0"/>
        <v>5.1149498620115592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71"/>
      <c r="C145" s="90"/>
      <c r="D145" s="91" t="s">
        <v>234</v>
      </c>
      <c r="E145" s="92" t="s">
        <v>137</v>
      </c>
      <c r="F145" s="86">
        <v>7.3475597661063992</v>
      </c>
      <c r="G145" s="75">
        <v>0</v>
      </c>
      <c r="H145" s="75">
        <v>0</v>
      </c>
      <c r="I145" s="76">
        <v>0</v>
      </c>
      <c r="J145" s="77">
        <f t="shared" si="0"/>
        <v>7.3475597661063992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71"/>
      <c r="C146" s="90"/>
      <c r="D146" s="91" t="s">
        <v>235</v>
      </c>
      <c r="E146" s="92" t="s">
        <v>137</v>
      </c>
      <c r="F146" s="86">
        <v>7.9590475669844745</v>
      </c>
      <c r="G146" s="75">
        <v>0</v>
      </c>
      <c r="H146" s="75">
        <v>0</v>
      </c>
      <c r="I146" s="76">
        <v>0</v>
      </c>
      <c r="J146" s="77">
        <f t="shared" si="0"/>
        <v>7.9590475669844745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71"/>
      <c r="C147" s="90"/>
      <c r="D147" s="91" t="s">
        <v>236</v>
      </c>
      <c r="E147" s="92" t="s">
        <v>154</v>
      </c>
      <c r="F147" s="86">
        <v>9.7061555694932604</v>
      </c>
      <c r="G147" s="75">
        <v>0</v>
      </c>
      <c r="H147" s="75">
        <v>0</v>
      </c>
      <c r="I147" s="76">
        <v>0</v>
      </c>
      <c r="J147" s="77">
        <f t="shared" si="0"/>
        <v>9.7061555694932604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71"/>
      <c r="C148" s="90"/>
      <c r="D148" s="91" t="s">
        <v>237</v>
      </c>
      <c r="E148" s="92" t="s">
        <v>137</v>
      </c>
      <c r="F148" s="86">
        <v>12.074457528449619</v>
      </c>
      <c r="G148" s="75">
        <v>0</v>
      </c>
      <c r="H148" s="75">
        <v>0</v>
      </c>
      <c r="I148" s="76">
        <v>0</v>
      </c>
      <c r="J148" s="77">
        <f t="shared" si="0"/>
        <v>12.074457528449619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71"/>
      <c r="C149" s="90"/>
      <c r="D149" s="91" t="s">
        <v>238</v>
      </c>
      <c r="E149" s="92" t="s">
        <v>137</v>
      </c>
      <c r="F149" s="86">
        <v>115.17508615716525</v>
      </c>
      <c r="G149" s="75">
        <v>0</v>
      </c>
      <c r="H149" s="75">
        <v>0</v>
      </c>
      <c r="I149" s="76">
        <v>0</v>
      </c>
      <c r="J149" s="77">
        <f t="shared" si="0"/>
        <v>115.17508615716525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71"/>
      <c r="C150" s="90"/>
      <c r="D150" s="91" t="s">
        <v>239</v>
      </c>
      <c r="E150" s="92" t="s">
        <v>137</v>
      </c>
      <c r="F150" s="86">
        <v>262.06620037631808</v>
      </c>
      <c r="G150" s="75">
        <v>0</v>
      </c>
      <c r="H150" s="75">
        <v>0</v>
      </c>
      <c r="I150" s="76">
        <v>0</v>
      </c>
      <c r="J150" s="77">
        <f t="shared" si="0"/>
        <v>262.06620037631808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71"/>
      <c r="C151" s="90"/>
      <c r="D151" s="91" t="s">
        <v>240</v>
      </c>
      <c r="E151" s="92" t="s">
        <v>137</v>
      </c>
      <c r="F151" s="86">
        <v>533.15912543226489</v>
      </c>
      <c r="G151" s="75">
        <v>0</v>
      </c>
      <c r="H151" s="75">
        <v>0</v>
      </c>
      <c r="I151" s="76">
        <v>0</v>
      </c>
      <c r="J151" s="77">
        <f t="shared" si="0"/>
        <v>533.15912543226489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71"/>
      <c r="C152" s="90" t="s">
        <v>241</v>
      </c>
      <c r="D152" s="91" t="s">
        <v>242</v>
      </c>
      <c r="E152" s="92" t="s">
        <v>154</v>
      </c>
      <c r="F152" s="86">
        <v>-3.3971544493226413</v>
      </c>
      <c r="G152" s="75">
        <v>0</v>
      </c>
      <c r="H152" s="75">
        <v>0</v>
      </c>
      <c r="I152" s="76">
        <v>0</v>
      </c>
      <c r="J152" s="77">
        <f t="shared" si="0"/>
        <v>-3.3971544493226413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71"/>
      <c r="C153" s="90"/>
      <c r="D153" s="91" t="s">
        <v>243</v>
      </c>
      <c r="E153" s="92" t="s">
        <v>137</v>
      </c>
      <c r="F153" s="86">
        <v>0.95023263025339033</v>
      </c>
      <c r="G153" s="75">
        <v>0</v>
      </c>
      <c r="H153" s="75">
        <v>0</v>
      </c>
      <c r="I153" s="76">
        <v>0</v>
      </c>
      <c r="J153" s="77">
        <f t="shared" si="0"/>
        <v>0.95023263025339033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71"/>
      <c r="C154" s="90"/>
      <c r="D154" s="91" t="s">
        <v>244</v>
      </c>
      <c r="E154" s="92" t="s">
        <v>137</v>
      </c>
      <c r="F154" s="86">
        <v>16.500464468138542</v>
      </c>
      <c r="G154" s="75">
        <v>0</v>
      </c>
      <c r="H154" s="75">
        <v>0</v>
      </c>
      <c r="I154" s="76">
        <v>0</v>
      </c>
      <c r="J154" s="77">
        <f t="shared" si="0"/>
        <v>16.500464468138542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71"/>
      <c r="C155" s="90" t="s">
        <v>245</v>
      </c>
      <c r="D155" s="91" t="s">
        <v>246</v>
      </c>
      <c r="E155" s="92" t="s">
        <v>137</v>
      </c>
      <c r="F155" s="86">
        <v>0</v>
      </c>
      <c r="G155" s="75">
        <v>0.77649244555946095</v>
      </c>
      <c r="H155" s="75">
        <v>0</v>
      </c>
      <c r="I155" s="76">
        <v>0</v>
      </c>
      <c r="J155" s="77">
        <f t="shared" si="0"/>
        <v>0.77649244555946095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71"/>
      <c r="C156" s="90"/>
      <c r="D156" s="91" t="s">
        <v>247</v>
      </c>
      <c r="E156" s="92" t="s">
        <v>154</v>
      </c>
      <c r="F156" s="86">
        <v>0</v>
      </c>
      <c r="G156" s="75">
        <v>9.7061555694932604</v>
      </c>
      <c r="H156" s="75">
        <v>0</v>
      </c>
      <c r="I156" s="76">
        <v>0</v>
      </c>
      <c r="J156" s="77">
        <f t="shared" si="0"/>
        <v>9.7061555694932604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71"/>
      <c r="C157" s="90"/>
      <c r="D157" s="91" t="s">
        <v>247</v>
      </c>
      <c r="E157" s="92" t="s">
        <v>154</v>
      </c>
      <c r="F157" s="86">
        <v>0</v>
      </c>
      <c r="G157" s="75">
        <v>22.906527144004098</v>
      </c>
      <c r="H157" s="75">
        <v>0</v>
      </c>
      <c r="I157" s="76">
        <v>0</v>
      </c>
      <c r="J157" s="77">
        <f t="shared" si="0"/>
        <v>22.906527144004098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71"/>
      <c r="C158" s="90"/>
      <c r="D158" s="91" t="s">
        <v>248</v>
      </c>
      <c r="E158" s="92" t="s">
        <v>154</v>
      </c>
      <c r="F158" s="86">
        <v>-20.67411136302065</v>
      </c>
      <c r="G158" s="75">
        <v>0</v>
      </c>
      <c r="H158" s="75">
        <v>0</v>
      </c>
      <c r="I158" s="76">
        <v>0</v>
      </c>
      <c r="J158" s="77">
        <f t="shared" si="0"/>
        <v>-20.67411136302065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71"/>
      <c r="C159" s="90"/>
      <c r="D159" s="91" t="s">
        <v>249</v>
      </c>
      <c r="E159" s="92" t="s">
        <v>137</v>
      </c>
      <c r="F159" s="86">
        <v>-15.918095133968949</v>
      </c>
      <c r="G159" s="75">
        <v>0</v>
      </c>
      <c r="H159" s="75">
        <v>0</v>
      </c>
      <c r="I159" s="76">
        <v>0</v>
      </c>
      <c r="J159" s="77">
        <f t="shared" si="0"/>
        <v>-15.918095133968949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71"/>
      <c r="C160" s="90"/>
      <c r="D160" s="91" t="s">
        <v>250</v>
      </c>
      <c r="E160" s="92" t="s">
        <v>154</v>
      </c>
      <c r="F160" s="86">
        <v>-4.1746175104390524</v>
      </c>
      <c r="G160" s="75">
        <v>0</v>
      </c>
      <c r="H160" s="75">
        <v>0</v>
      </c>
      <c r="I160" s="76">
        <v>0</v>
      </c>
      <c r="J160" s="77">
        <f t="shared" si="0"/>
        <v>-4.1746175104390524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71"/>
      <c r="C161" s="90"/>
      <c r="D161" s="91" t="s">
        <v>251</v>
      </c>
      <c r="E161" s="92" t="s">
        <v>137</v>
      </c>
      <c r="F161" s="86">
        <v>3.8824622277973045E-4</v>
      </c>
      <c r="G161" s="75">
        <v>0</v>
      </c>
      <c r="H161" s="75">
        <v>0</v>
      </c>
      <c r="I161" s="76">
        <v>0</v>
      </c>
      <c r="J161" s="77">
        <f t="shared" si="0"/>
        <v>3.8824622277973045E-4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71"/>
      <c r="C162" s="90"/>
      <c r="D162" s="91" t="s">
        <v>252</v>
      </c>
      <c r="E162" s="92" t="s">
        <v>137</v>
      </c>
      <c r="F162" s="86">
        <v>9.6090940137983291E-3</v>
      </c>
      <c r="G162" s="75">
        <v>0</v>
      </c>
      <c r="H162" s="75">
        <v>0</v>
      </c>
      <c r="I162" s="76">
        <v>0</v>
      </c>
      <c r="J162" s="77">
        <f t="shared" si="0"/>
        <v>9.6090940137983291E-3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71"/>
      <c r="C163" s="90"/>
      <c r="D163" s="91" t="s">
        <v>253</v>
      </c>
      <c r="E163" s="92" t="s">
        <v>154</v>
      </c>
      <c r="F163" s="86">
        <v>0.2568248763687917</v>
      </c>
      <c r="G163" s="75">
        <v>0</v>
      </c>
      <c r="H163" s="75">
        <v>0</v>
      </c>
      <c r="I163" s="76">
        <v>0</v>
      </c>
      <c r="J163" s="77">
        <f t="shared" si="0"/>
        <v>0.2568248763687917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71"/>
      <c r="C164" s="90"/>
      <c r="D164" s="91" t="s">
        <v>254</v>
      </c>
      <c r="E164" s="92" t="s">
        <v>137</v>
      </c>
      <c r="F164" s="86">
        <v>0.38824622277973048</v>
      </c>
      <c r="G164" s="75">
        <v>0</v>
      </c>
      <c r="H164" s="75">
        <v>0</v>
      </c>
      <c r="I164" s="76">
        <v>0</v>
      </c>
      <c r="J164" s="77">
        <f t="shared" si="0"/>
        <v>0.38824622277973048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71"/>
      <c r="C165" s="90"/>
      <c r="D165" s="91" t="s">
        <v>255</v>
      </c>
      <c r="E165" s="92" t="s">
        <v>137</v>
      </c>
      <c r="F165" s="86">
        <v>0.48530777847466311</v>
      </c>
      <c r="G165" s="75">
        <v>0</v>
      </c>
      <c r="H165" s="75">
        <v>0</v>
      </c>
      <c r="I165" s="76">
        <v>0</v>
      </c>
      <c r="J165" s="77">
        <f t="shared" si="0"/>
        <v>0.48530777847466311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71"/>
      <c r="C166" s="90"/>
      <c r="D166" s="91" t="s">
        <v>256</v>
      </c>
      <c r="E166" s="92" t="s">
        <v>137</v>
      </c>
      <c r="F166" s="86">
        <v>0.48530777847466311</v>
      </c>
      <c r="G166" s="75">
        <v>0</v>
      </c>
      <c r="H166" s="75">
        <v>0</v>
      </c>
      <c r="I166" s="76">
        <v>0</v>
      </c>
      <c r="J166" s="77">
        <f t="shared" si="0"/>
        <v>0.48530777847466311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71"/>
      <c r="C167" s="90"/>
      <c r="D167" s="91" t="s">
        <v>257</v>
      </c>
      <c r="E167" s="92" t="s">
        <v>137</v>
      </c>
      <c r="F167" s="86">
        <v>0.72796166771199466</v>
      </c>
      <c r="G167" s="75">
        <v>0</v>
      </c>
      <c r="H167" s="75">
        <v>0</v>
      </c>
      <c r="I167" s="76">
        <v>0</v>
      </c>
      <c r="J167" s="77">
        <f t="shared" si="0"/>
        <v>0.72796166771199466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71"/>
      <c r="C168" s="90"/>
      <c r="D168" s="91" t="s">
        <v>258</v>
      </c>
      <c r="E168" s="92" t="s">
        <v>137</v>
      </c>
      <c r="F168" s="86">
        <v>1.7471080025087873</v>
      </c>
      <c r="G168" s="75">
        <v>0</v>
      </c>
      <c r="H168" s="75">
        <v>0</v>
      </c>
      <c r="I168" s="76">
        <v>0</v>
      </c>
      <c r="J168" s="77">
        <f t="shared" si="0"/>
        <v>1.7471080025087873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71"/>
      <c r="C169" s="90"/>
      <c r="D169" s="91" t="s">
        <v>259</v>
      </c>
      <c r="E169" s="92" t="s">
        <v>137</v>
      </c>
      <c r="F169" s="86">
        <v>2.4265388923733151</v>
      </c>
      <c r="G169" s="75">
        <v>0</v>
      </c>
      <c r="H169" s="75">
        <v>0</v>
      </c>
      <c r="I169" s="76">
        <v>0</v>
      </c>
      <c r="J169" s="77">
        <f t="shared" si="0"/>
        <v>2.4265388923733151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71"/>
      <c r="C170" s="90"/>
      <c r="D170" s="91" t="s">
        <v>260</v>
      </c>
      <c r="E170" s="92" t="s">
        <v>154</v>
      </c>
      <c r="F170" s="86">
        <v>2.9118466708479787</v>
      </c>
      <c r="G170" s="75">
        <v>0</v>
      </c>
      <c r="H170" s="75">
        <v>0</v>
      </c>
      <c r="I170" s="76">
        <v>0</v>
      </c>
      <c r="J170" s="77">
        <f t="shared" si="0"/>
        <v>2.9118466708479787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71"/>
      <c r="C171" s="90"/>
      <c r="D171" s="91" t="s">
        <v>261</v>
      </c>
      <c r="E171" s="92" t="s">
        <v>137</v>
      </c>
      <c r="F171" s="86">
        <v>2.9118466708479787</v>
      </c>
      <c r="G171" s="75">
        <v>0</v>
      </c>
      <c r="H171" s="75">
        <v>0</v>
      </c>
      <c r="I171" s="76">
        <v>0</v>
      </c>
      <c r="J171" s="77">
        <f t="shared" si="0"/>
        <v>2.9118466708479787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71"/>
      <c r="C172" s="90"/>
      <c r="D172" s="91" t="s">
        <v>262</v>
      </c>
      <c r="E172" s="92" t="s">
        <v>154</v>
      </c>
      <c r="F172" s="86">
        <v>3.406860604892135</v>
      </c>
      <c r="G172" s="75">
        <v>0</v>
      </c>
      <c r="H172" s="75">
        <v>0</v>
      </c>
      <c r="I172" s="76">
        <v>0</v>
      </c>
      <c r="J172" s="77">
        <f t="shared" si="0"/>
        <v>3.406860604892135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71"/>
      <c r="C173" s="90"/>
      <c r="D173" s="91" t="s">
        <v>263</v>
      </c>
      <c r="E173" s="92" t="s">
        <v>137</v>
      </c>
      <c r="F173" s="86">
        <v>4.367770006271968</v>
      </c>
      <c r="G173" s="75">
        <v>0</v>
      </c>
      <c r="H173" s="75">
        <v>0</v>
      </c>
      <c r="I173" s="76">
        <v>0</v>
      </c>
      <c r="J173" s="77">
        <f t="shared" si="0"/>
        <v>4.367770006271968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71"/>
      <c r="C174" s="90"/>
      <c r="D174" s="91" t="s">
        <v>264</v>
      </c>
      <c r="E174" s="92" t="s">
        <v>137</v>
      </c>
      <c r="F174" s="86">
        <v>4.5036561842448739</v>
      </c>
      <c r="G174" s="75">
        <v>0</v>
      </c>
      <c r="H174" s="75">
        <v>0</v>
      </c>
      <c r="I174" s="76">
        <v>0</v>
      </c>
      <c r="J174" s="77">
        <f t="shared" si="0"/>
        <v>4.5036561842448739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71"/>
      <c r="C175" s="90"/>
      <c r="D175" s="91" t="s">
        <v>265</v>
      </c>
      <c r="E175" s="92" t="s">
        <v>137</v>
      </c>
      <c r="F175" s="86">
        <v>4.8530777847466302</v>
      </c>
      <c r="G175" s="75">
        <v>0</v>
      </c>
      <c r="H175" s="75">
        <v>0</v>
      </c>
      <c r="I175" s="76">
        <v>0</v>
      </c>
      <c r="J175" s="77">
        <f t="shared" si="0"/>
        <v>4.8530777847466302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71"/>
      <c r="C176" s="90"/>
      <c r="D176" s="91" t="s">
        <v>266</v>
      </c>
      <c r="E176" s="92" t="s">
        <v>137</v>
      </c>
      <c r="F176" s="86">
        <v>4.9598454960110567</v>
      </c>
      <c r="G176" s="75">
        <v>0</v>
      </c>
      <c r="H176" s="75">
        <v>0</v>
      </c>
      <c r="I176" s="76">
        <v>0</v>
      </c>
      <c r="J176" s="77">
        <f t="shared" si="0"/>
        <v>4.9598454960110567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71"/>
      <c r="C177" s="90"/>
      <c r="D177" s="91" t="s">
        <v>267</v>
      </c>
      <c r="E177" s="92" t="s">
        <v>154</v>
      </c>
      <c r="F177" s="86">
        <v>5.3243116376455291</v>
      </c>
      <c r="G177" s="75">
        <v>0</v>
      </c>
      <c r="H177" s="75">
        <v>0</v>
      </c>
      <c r="I177" s="76">
        <v>0</v>
      </c>
      <c r="J177" s="77">
        <f t="shared" si="0"/>
        <v>5.3243116376455291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71"/>
      <c r="C178" s="90"/>
      <c r="D178" s="91" t="s">
        <v>268</v>
      </c>
      <c r="E178" s="92" t="s">
        <v>137</v>
      </c>
      <c r="F178" s="86">
        <v>5.8236933416959573</v>
      </c>
      <c r="G178" s="75">
        <v>0</v>
      </c>
      <c r="H178" s="75">
        <v>0</v>
      </c>
      <c r="I178" s="76">
        <v>0</v>
      </c>
      <c r="J178" s="77">
        <f t="shared" si="0"/>
        <v>5.8236933416959573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71"/>
      <c r="C179" s="90"/>
      <c r="D179" s="91" t="s">
        <v>269</v>
      </c>
      <c r="E179" s="92" t="s">
        <v>137</v>
      </c>
      <c r="F179" s="86">
        <v>6.551655009407952</v>
      </c>
      <c r="G179" s="75">
        <v>0</v>
      </c>
      <c r="H179" s="75">
        <v>0</v>
      </c>
      <c r="I179" s="76">
        <v>0</v>
      </c>
      <c r="J179" s="77">
        <f t="shared" si="0"/>
        <v>6.551655009407952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71"/>
      <c r="C180" s="90"/>
      <c r="D180" s="91" t="s">
        <v>270</v>
      </c>
      <c r="E180" s="92" t="s">
        <v>137</v>
      </c>
      <c r="F180" s="86">
        <v>7.2796166771199466</v>
      </c>
      <c r="G180" s="75">
        <v>0</v>
      </c>
      <c r="H180" s="75">
        <v>0</v>
      </c>
      <c r="I180" s="76">
        <v>0</v>
      </c>
      <c r="J180" s="77">
        <f t="shared" si="0"/>
        <v>7.2796166771199466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71"/>
      <c r="C181" s="90"/>
      <c r="D181" s="91" t="s">
        <v>271</v>
      </c>
      <c r="E181" s="92" t="s">
        <v>137</v>
      </c>
      <c r="F181" s="86">
        <v>7.7649244555946098</v>
      </c>
      <c r="G181" s="75">
        <v>0</v>
      </c>
      <c r="H181" s="75">
        <v>0</v>
      </c>
      <c r="I181" s="76">
        <v>0</v>
      </c>
      <c r="J181" s="77">
        <f t="shared" si="0"/>
        <v>7.7649244555946098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71"/>
      <c r="C182" s="90"/>
      <c r="D182" s="91" t="s">
        <v>272</v>
      </c>
      <c r="E182" s="92" t="s">
        <v>137</v>
      </c>
      <c r="F182" s="86">
        <v>8.1919953006523123</v>
      </c>
      <c r="G182" s="75">
        <v>0</v>
      </c>
      <c r="H182" s="75">
        <v>0</v>
      </c>
      <c r="I182" s="76">
        <v>0</v>
      </c>
      <c r="J182" s="77">
        <f t="shared" si="0"/>
        <v>8.1919953006523123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71"/>
      <c r="C183" s="90"/>
      <c r="D183" s="91" t="s">
        <v>273</v>
      </c>
      <c r="E183" s="92" t="s">
        <v>137</v>
      </c>
      <c r="F183" s="86">
        <v>10.266200745853023</v>
      </c>
      <c r="G183" s="75">
        <v>0</v>
      </c>
      <c r="H183" s="75">
        <v>0</v>
      </c>
      <c r="I183" s="76">
        <v>0</v>
      </c>
      <c r="J183" s="77">
        <f t="shared" si="0"/>
        <v>10.266200745853023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71"/>
      <c r="C184" s="90"/>
      <c r="D184" s="91" t="s">
        <v>274</v>
      </c>
      <c r="E184" s="92" t="s">
        <v>137</v>
      </c>
      <c r="F184" s="86">
        <v>11.210609682764717</v>
      </c>
      <c r="G184" s="75">
        <v>0</v>
      </c>
      <c r="H184" s="75">
        <v>0</v>
      </c>
      <c r="I184" s="76">
        <v>0</v>
      </c>
      <c r="J184" s="77">
        <f t="shared" si="0"/>
        <v>11.210609682764717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71"/>
      <c r="C185" s="90"/>
      <c r="D185" s="91" t="s">
        <v>275</v>
      </c>
      <c r="E185" s="92" t="s">
        <v>137</v>
      </c>
      <c r="F185" s="86">
        <v>11.647386683391915</v>
      </c>
      <c r="G185" s="75">
        <v>0</v>
      </c>
      <c r="H185" s="75">
        <v>0</v>
      </c>
      <c r="I185" s="76">
        <v>0</v>
      </c>
      <c r="J185" s="77">
        <f t="shared" si="0"/>
        <v>11.647386683391915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71"/>
      <c r="C186" s="90"/>
      <c r="D186" s="91" t="s">
        <v>276</v>
      </c>
      <c r="E186" s="92" t="s">
        <v>137</v>
      </c>
      <c r="F186" s="86">
        <v>11.647386683391915</v>
      </c>
      <c r="G186" s="75">
        <v>0</v>
      </c>
      <c r="H186" s="75">
        <v>0</v>
      </c>
      <c r="I186" s="76">
        <v>0</v>
      </c>
      <c r="J186" s="77">
        <f t="shared" si="0"/>
        <v>11.647386683391915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71"/>
      <c r="C187" s="90"/>
      <c r="D187" s="91" t="s">
        <v>277</v>
      </c>
      <c r="E187" s="92" t="s">
        <v>137</v>
      </c>
      <c r="F187" s="86">
        <v>12.035632906171644</v>
      </c>
      <c r="G187" s="75">
        <v>0</v>
      </c>
      <c r="H187" s="75">
        <v>0</v>
      </c>
      <c r="I187" s="76">
        <v>0</v>
      </c>
      <c r="J187" s="77">
        <f t="shared" si="0"/>
        <v>12.035632906171644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71"/>
      <c r="C188" s="90"/>
      <c r="D188" s="91" t="s">
        <v>278</v>
      </c>
      <c r="E188" s="92" t="s">
        <v>137</v>
      </c>
      <c r="F188" s="86">
        <v>12.132694461866576</v>
      </c>
      <c r="G188" s="75">
        <v>0</v>
      </c>
      <c r="H188" s="75">
        <v>0</v>
      </c>
      <c r="I188" s="76">
        <v>0</v>
      </c>
      <c r="J188" s="77">
        <f t="shared" si="0"/>
        <v>12.132694461866576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71"/>
      <c r="C189" s="90"/>
      <c r="D189" s="91" t="s">
        <v>279</v>
      </c>
      <c r="E189" s="92" t="s">
        <v>137</v>
      </c>
      <c r="F189" s="86">
        <v>12.812125351731105</v>
      </c>
      <c r="G189" s="75">
        <v>0</v>
      </c>
      <c r="H189" s="75">
        <v>0</v>
      </c>
      <c r="I189" s="76">
        <v>0</v>
      </c>
      <c r="J189" s="77">
        <f t="shared" si="0"/>
        <v>12.812125351731105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71"/>
      <c r="C190" s="90"/>
      <c r="D190" s="91" t="s">
        <v>280</v>
      </c>
      <c r="E190" s="92" t="s">
        <v>137</v>
      </c>
      <c r="F190" s="86">
        <v>13.782740908680433</v>
      </c>
      <c r="G190" s="75">
        <v>0</v>
      </c>
      <c r="H190" s="75">
        <v>0</v>
      </c>
      <c r="I190" s="76">
        <v>0</v>
      </c>
      <c r="J190" s="77">
        <f t="shared" si="0"/>
        <v>13.782740908680433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71"/>
      <c r="C191" s="90"/>
      <c r="D191" s="91" t="s">
        <v>281</v>
      </c>
      <c r="E191" s="92" t="s">
        <v>137</v>
      </c>
      <c r="F191" s="86">
        <v>14.559233354239893</v>
      </c>
      <c r="G191" s="75">
        <v>0</v>
      </c>
      <c r="H191" s="75">
        <v>0</v>
      </c>
      <c r="I191" s="76">
        <v>0</v>
      </c>
      <c r="J191" s="77">
        <f t="shared" si="0"/>
        <v>14.559233354239893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71"/>
      <c r="C192" s="90"/>
      <c r="D192" s="91" t="s">
        <v>282</v>
      </c>
      <c r="E192" s="92" t="s">
        <v>137</v>
      </c>
      <c r="F192" s="86">
        <v>14.559233354239893</v>
      </c>
      <c r="G192" s="75">
        <v>0</v>
      </c>
      <c r="H192" s="75">
        <v>0</v>
      </c>
      <c r="I192" s="76">
        <v>0</v>
      </c>
      <c r="J192" s="77">
        <f t="shared" si="0"/>
        <v>14.559233354239893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71"/>
      <c r="C193" s="90"/>
      <c r="D193" s="91" t="s">
        <v>283</v>
      </c>
      <c r="E193" s="92" t="s">
        <v>137</v>
      </c>
      <c r="F193" s="86">
        <v>14.850418021324691</v>
      </c>
      <c r="G193" s="75">
        <v>0</v>
      </c>
      <c r="H193" s="75">
        <v>0</v>
      </c>
      <c r="I193" s="76">
        <v>0</v>
      </c>
      <c r="J193" s="77">
        <f t="shared" si="0"/>
        <v>14.850418021324691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71"/>
      <c r="C194" s="90"/>
      <c r="D194" s="91" t="s">
        <v>284</v>
      </c>
      <c r="E194" s="92" t="s">
        <v>137</v>
      </c>
      <c r="F194" s="86">
        <v>15.23866424410442</v>
      </c>
      <c r="G194" s="75">
        <v>0</v>
      </c>
      <c r="H194" s="75">
        <v>0</v>
      </c>
      <c r="I194" s="76">
        <v>0</v>
      </c>
      <c r="J194" s="77">
        <f t="shared" si="0"/>
        <v>15.23866424410442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71"/>
      <c r="C195" s="90"/>
      <c r="D195" s="91" t="s">
        <v>285</v>
      </c>
      <c r="E195" s="92" t="s">
        <v>137</v>
      </c>
      <c r="F195" s="86">
        <v>17.665203136477736</v>
      </c>
      <c r="G195" s="75">
        <v>0</v>
      </c>
      <c r="H195" s="75">
        <v>0</v>
      </c>
      <c r="I195" s="76">
        <v>0</v>
      </c>
      <c r="J195" s="77">
        <f t="shared" si="0"/>
        <v>17.665203136477736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71"/>
      <c r="C196" s="90"/>
      <c r="D196" s="91" t="s">
        <v>286</v>
      </c>
      <c r="E196" s="92" t="s">
        <v>137</v>
      </c>
      <c r="F196" s="86">
        <v>21.149712985925817</v>
      </c>
      <c r="G196" s="75">
        <v>0</v>
      </c>
      <c r="H196" s="75">
        <v>0</v>
      </c>
      <c r="I196" s="76">
        <v>0</v>
      </c>
      <c r="J196" s="77">
        <f t="shared" si="0"/>
        <v>21.149712985925817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71"/>
      <c r="C197" s="90"/>
      <c r="D197" s="91" t="s">
        <v>287</v>
      </c>
      <c r="E197" s="92" t="s">
        <v>137</v>
      </c>
      <c r="F197" s="86">
        <v>23.906261167661906</v>
      </c>
      <c r="G197" s="75">
        <v>0</v>
      </c>
      <c r="H197" s="75">
        <v>0</v>
      </c>
      <c r="I197" s="76">
        <v>0</v>
      </c>
      <c r="J197" s="77">
        <f t="shared" si="0"/>
        <v>23.906261167661906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71"/>
      <c r="C198" s="90"/>
      <c r="D198" s="91" t="s">
        <v>288</v>
      </c>
      <c r="E198" s="92" t="s">
        <v>137</v>
      </c>
      <c r="F198" s="86">
        <v>24.265388923733152</v>
      </c>
      <c r="G198" s="75">
        <v>0</v>
      </c>
      <c r="H198" s="75">
        <v>0</v>
      </c>
      <c r="I198" s="76">
        <v>0</v>
      </c>
      <c r="J198" s="77">
        <f t="shared" si="0"/>
        <v>24.265388923733152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71"/>
      <c r="C199" s="90"/>
      <c r="D199" s="91" t="s">
        <v>289</v>
      </c>
      <c r="E199" s="92" t="s">
        <v>137</v>
      </c>
      <c r="F199" s="86">
        <v>27.730486462042247</v>
      </c>
      <c r="G199" s="75">
        <v>0</v>
      </c>
      <c r="H199" s="75">
        <v>0</v>
      </c>
      <c r="I199" s="76">
        <v>0</v>
      </c>
      <c r="J199" s="77">
        <f t="shared" si="0"/>
        <v>27.730486462042247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71"/>
      <c r="C200" s="90"/>
      <c r="D200" s="91" t="s">
        <v>290</v>
      </c>
      <c r="E200" s="92" t="s">
        <v>137</v>
      </c>
      <c r="F200" s="86">
        <v>31.059697822378439</v>
      </c>
      <c r="G200" s="75">
        <v>0</v>
      </c>
      <c r="H200" s="75">
        <v>0</v>
      </c>
      <c r="I200" s="76">
        <v>0</v>
      </c>
      <c r="J200" s="77">
        <f t="shared" si="0"/>
        <v>31.059697822378439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71"/>
      <c r="C201" s="90"/>
      <c r="D201" s="91" t="s">
        <v>291</v>
      </c>
      <c r="E201" s="92" t="s">
        <v>137</v>
      </c>
      <c r="F201" s="86">
        <v>38.824622277973042</v>
      </c>
      <c r="G201" s="75">
        <v>0</v>
      </c>
      <c r="H201" s="75">
        <v>0</v>
      </c>
      <c r="I201" s="76">
        <v>0</v>
      </c>
      <c r="J201" s="77">
        <f t="shared" si="0"/>
        <v>38.824622277973042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71"/>
      <c r="C202" s="90"/>
      <c r="D202" s="91" t="s">
        <v>292</v>
      </c>
      <c r="E202" s="92" t="s">
        <v>137</v>
      </c>
      <c r="F202" s="86">
        <v>39.795237834922375</v>
      </c>
      <c r="G202" s="75">
        <v>0</v>
      </c>
      <c r="H202" s="75">
        <v>0</v>
      </c>
      <c r="I202" s="76">
        <v>0</v>
      </c>
      <c r="J202" s="77">
        <f t="shared" si="0"/>
        <v>39.795237834922375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71"/>
      <c r="C203" s="90"/>
      <c r="D203" s="91" t="s">
        <v>293</v>
      </c>
      <c r="E203" s="92" t="s">
        <v>137</v>
      </c>
      <c r="F203" s="86">
        <v>40.322670328568641</v>
      </c>
      <c r="G203" s="75">
        <v>0</v>
      </c>
      <c r="H203" s="75">
        <v>0</v>
      </c>
      <c r="I203" s="76">
        <v>0</v>
      </c>
      <c r="J203" s="77">
        <f t="shared" si="0"/>
        <v>40.322670328568641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71"/>
      <c r="C204" s="90"/>
      <c r="D204" s="91" t="s">
        <v>294</v>
      </c>
      <c r="E204" s="92" t="s">
        <v>137</v>
      </c>
      <c r="F204" s="86">
        <v>48.530777847466304</v>
      </c>
      <c r="G204" s="75">
        <v>0</v>
      </c>
      <c r="H204" s="75">
        <v>0</v>
      </c>
      <c r="I204" s="76">
        <v>0</v>
      </c>
      <c r="J204" s="77">
        <f t="shared" si="0"/>
        <v>48.530777847466304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71"/>
      <c r="C205" s="90"/>
      <c r="D205" s="91" t="s">
        <v>295</v>
      </c>
      <c r="E205" s="92" t="s">
        <v>137</v>
      </c>
      <c r="F205" s="86">
        <v>57.072194748620376</v>
      </c>
      <c r="G205" s="75">
        <v>0</v>
      </c>
      <c r="H205" s="75">
        <v>0</v>
      </c>
      <c r="I205" s="76">
        <v>0</v>
      </c>
      <c r="J205" s="77">
        <f t="shared" si="0"/>
        <v>57.072194748620376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71"/>
      <c r="C206" s="90"/>
      <c r="D206" s="91" t="s">
        <v>296</v>
      </c>
      <c r="E206" s="92" t="s">
        <v>137</v>
      </c>
      <c r="F206" s="86">
        <v>77.649244555946083</v>
      </c>
      <c r="G206" s="75">
        <v>0</v>
      </c>
      <c r="H206" s="75">
        <v>0</v>
      </c>
      <c r="I206" s="76">
        <v>0</v>
      </c>
      <c r="J206" s="77">
        <f t="shared" si="0"/>
        <v>77.649244555946083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71"/>
      <c r="C207" s="90"/>
      <c r="D207" s="91" t="s">
        <v>297</v>
      </c>
      <c r="E207" s="92" t="s">
        <v>137</v>
      </c>
      <c r="F207" s="86">
        <v>87.646584792524152</v>
      </c>
      <c r="G207" s="75">
        <v>0</v>
      </c>
      <c r="H207" s="75">
        <v>0</v>
      </c>
      <c r="I207" s="76">
        <v>0</v>
      </c>
      <c r="J207" s="77">
        <f t="shared" si="0"/>
        <v>87.646584792524152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71"/>
      <c r="C208" s="90"/>
      <c r="D208" s="91" t="s">
        <v>298</v>
      </c>
      <c r="E208" s="92" t="s">
        <v>137</v>
      </c>
      <c r="F208" s="86">
        <v>97.061555694932608</v>
      </c>
      <c r="G208" s="75">
        <v>0</v>
      </c>
      <c r="H208" s="75">
        <v>0</v>
      </c>
      <c r="I208" s="76">
        <v>0</v>
      </c>
      <c r="J208" s="77">
        <f t="shared" si="0"/>
        <v>97.061555694932608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71"/>
      <c r="C209" s="90"/>
      <c r="D209" s="91" t="s">
        <v>299</v>
      </c>
      <c r="E209" s="92" t="s">
        <v>137</v>
      </c>
      <c r="F209" s="86">
        <v>110.35898882513838</v>
      </c>
      <c r="G209" s="75">
        <v>0</v>
      </c>
      <c r="H209" s="75">
        <v>0</v>
      </c>
      <c r="I209" s="76">
        <v>0</v>
      </c>
      <c r="J209" s="77">
        <f t="shared" si="0"/>
        <v>110.35898882513838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71"/>
      <c r="C210" s="90"/>
      <c r="D210" s="91" t="s">
        <v>300</v>
      </c>
      <c r="E210" s="92" t="s">
        <v>137</v>
      </c>
      <c r="F210" s="86">
        <v>110.55311193652825</v>
      </c>
      <c r="G210" s="75">
        <v>0</v>
      </c>
      <c r="H210" s="75">
        <v>0</v>
      </c>
      <c r="I210" s="76">
        <v>0</v>
      </c>
      <c r="J210" s="77">
        <f t="shared" si="0"/>
        <v>110.55311193652825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71"/>
      <c r="C211" s="90"/>
      <c r="D211" s="91" t="s">
        <v>301</v>
      </c>
      <c r="E211" s="92" t="s">
        <v>137</v>
      </c>
      <c r="F211" s="86">
        <v>116.47386683391915</v>
      </c>
      <c r="G211" s="75">
        <v>0</v>
      </c>
      <c r="H211" s="75">
        <v>0</v>
      </c>
      <c r="I211" s="76">
        <v>0</v>
      </c>
      <c r="J211" s="77">
        <f t="shared" si="0"/>
        <v>116.47386683391915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71"/>
      <c r="C212" s="90"/>
      <c r="D212" s="91" t="s">
        <v>302</v>
      </c>
      <c r="E212" s="92" t="s">
        <v>137</v>
      </c>
      <c r="F212" s="86">
        <v>126.18002240341241</v>
      </c>
      <c r="G212" s="75">
        <v>0</v>
      </c>
      <c r="H212" s="75">
        <v>0</v>
      </c>
      <c r="I212" s="76">
        <v>0</v>
      </c>
      <c r="J212" s="77">
        <f t="shared" si="0"/>
        <v>126.18002240341241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71"/>
      <c r="C213" s="90"/>
      <c r="D213" s="91" t="s">
        <v>303</v>
      </c>
      <c r="E213" s="92" t="s">
        <v>137</v>
      </c>
      <c r="F213" s="86">
        <v>139.77834635627246</v>
      </c>
      <c r="G213" s="75">
        <v>0</v>
      </c>
      <c r="H213" s="75">
        <v>0</v>
      </c>
      <c r="I213" s="76">
        <v>0</v>
      </c>
      <c r="J213" s="77">
        <f t="shared" si="0"/>
        <v>139.77834635627246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71"/>
      <c r="C214" s="90"/>
      <c r="D214" s="91" t="s">
        <v>304</v>
      </c>
      <c r="E214" s="92" t="s">
        <v>137</v>
      </c>
      <c r="F214" s="86">
        <v>208.97352941118993</v>
      </c>
      <c r="G214" s="75">
        <v>0</v>
      </c>
      <c r="H214" s="75">
        <v>0</v>
      </c>
      <c r="I214" s="76">
        <v>0</v>
      </c>
      <c r="J214" s="77">
        <f t="shared" si="0"/>
        <v>208.97352941118993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71"/>
      <c r="C215" s="90"/>
      <c r="D215" s="91" t="s">
        <v>305</v>
      </c>
      <c r="E215" s="92" t="s">
        <v>137</v>
      </c>
      <c r="F215" s="86">
        <v>267.0828268824107</v>
      </c>
      <c r="G215" s="75">
        <v>0</v>
      </c>
      <c r="H215" s="75">
        <v>0</v>
      </c>
      <c r="I215" s="76">
        <v>0</v>
      </c>
      <c r="J215" s="77">
        <f t="shared" si="0"/>
        <v>267.0828268824107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71"/>
      <c r="C216" s="90"/>
      <c r="D216" s="91" t="s">
        <v>306</v>
      </c>
      <c r="E216" s="92" t="s">
        <v>137</v>
      </c>
      <c r="F216" s="86">
        <v>278.46960328876168</v>
      </c>
      <c r="G216" s="75">
        <v>0</v>
      </c>
      <c r="H216" s="75">
        <v>0</v>
      </c>
      <c r="I216" s="76">
        <v>0</v>
      </c>
      <c r="J216" s="77">
        <f t="shared" si="0"/>
        <v>278.46960328876168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71"/>
      <c r="C217" s="90"/>
      <c r="D217" s="91" t="s">
        <v>307</v>
      </c>
      <c r="E217" s="92" t="s">
        <v>137</v>
      </c>
      <c r="F217" s="86">
        <v>295.55243709106981</v>
      </c>
      <c r="G217" s="75">
        <v>0</v>
      </c>
      <c r="H217" s="75">
        <v>0</v>
      </c>
      <c r="I217" s="76">
        <v>0</v>
      </c>
      <c r="J217" s="77">
        <f t="shared" si="0"/>
        <v>295.55243709106981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71"/>
      <c r="C218" s="90"/>
      <c r="D218" s="91" t="s">
        <v>258</v>
      </c>
      <c r="E218" s="92" t="s">
        <v>137</v>
      </c>
      <c r="F218" s="86">
        <v>1311.0104327714548</v>
      </c>
      <c r="G218" s="75">
        <v>0</v>
      </c>
      <c r="H218" s="75">
        <v>0</v>
      </c>
      <c r="I218" s="76">
        <v>0</v>
      </c>
      <c r="J218" s="77">
        <f t="shared" si="0"/>
        <v>1311.0104327714548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71"/>
      <c r="C219" s="90" t="s">
        <v>308</v>
      </c>
      <c r="D219" s="91" t="s">
        <v>309</v>
      </c>
      <c r="E219" s="92" t="s">
        <v>154</v>
      </c>
      <c r="F219" s="86">
        <v>-2.5667031425999998</v>
      </c>
      <c r="G219" s="75">
        <v>0</v>
      </c>
      <c r="H219" s="75">
        <v>0</v>
      </c>
      <c r="I219" s="76">
        <v>0</v>
      </c>
      <c r="J219" s="77">
        <f t="shared" si="0"/>
        <v>-2.5667031425999998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71"/>
      <c r="C220" s="90"/>
      <c r="D220" s="91" t="s">
        <v>310</v>
      </c>
      <c r="E220" s="92" t="s">
        <v>154</v>
      </c>
      <c r="F220" s="86">
        <v>-1.0266364551000002</v>
      </c>
      <c r="G220" s="75">
        <v>0</v>
      </c>
      <c r="H220" s="75">
        <v>0</v>
      </c>
      <c r="I220" s="76">
        <v>0</v>
      </c>
      <c r="J220" s="77">
        <f t="shared" si="0"/>
        <v>-1.0266364551000002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71"/>
      <c r="C221" s="90"/>
      <c r="D221" s="91" t="s">
        <v>311</v>
      </c>
      <c r="E221" s="92" t="s">
        <v>154</v>
      </c>
      <c r="F221" s="86">
        <v>-0.81390191000000001</v>
      </c>
      <c r="G221" s="75">
        <v>0</v>
      </c>
      <c r="H221" s="75">
        <v>0</v>
      </c>
      <c r="I221" s="76">
        <v>0</v>
      </c>
      <c r="J221" s="77">
        <f t="shared" si="0"/>
        <v>-0.81390191000000001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71"/>
      <c r="C222" s="90"/>
      <c r="D222" s="91" t="s">
        <v>312</v>
      </c>
      <c r="E222" s="92" t="s">
        <v>154</v>
      </c>
      <c r="F222" s="86">
        <v>-0.16912732350000001</v>
      </c>
      <c r="G222" s="75">
        <v>0</v>
      </c>
      <c r="H222" s="75">
        <v>0</v>
      </c>
      <c r="I222" s="76">
        <v>0</v>
      </c>
      <c r="J222" s="77">
        <f t="shared" si="0"/>
        <v>-0.16912732350000001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71"/>
      <c r="C223" s="90"/>
      <c r="D223" s="91" t="s">
        <v>313</v>
      </c>
      <c r="E223" s="92" t="s">
        <v>154</v>
      </c>
      <c r="F223" s="86">
        <v>-1.06031258E-2</v>
      </c>
      <c r="G223" s="75">
        <v>0</v>
      </c>
      <c r="H223" s="75">
        <v>0</v>
      </c>
      <c r="I223" s="76">
        <v>0</v>
      </c>
      <c r="J223" s="77">
        <f t="shared" si="0"/>
        <v>-1.06031258E-2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71"/>
      <c r="C224" s="90"/>
      <c r="D224" s="91" t="s">
        <v>314</v>
      </c>
      <c r="E224" s="92" t="s">
        <v>154</v>
      </c>
      <c r="F224" s="86">
        <v>6.7943088986452838E-3</v>
      </c>
      <c r="G224" s="75">
        <v>0</v>
      </c>
      <c r="H224" s="75">
        <v>0</v>
      </c>
      <c r="I224" s="76">
        <v>0</v>
      </c>
      <c r="J224" s="77">
        <f t="shared" si="0"/>
        <v>6.7943088986452838E-3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71"/>
      <c r="C225" s="90"/>
      <c r="D225" s="91" t="s">
        <v>315</v>
      </c>
      <c r="E225" s="92" t="s">
        <v>154</v>
      </c>
      <c r="F225" s="86">
        <v>3.7854006721023722E-2</v>
      </c>
      <c r="G225" s="75">
        <v>0</v>
      </c>
      <c r="H225" s="75">
        <v>0</v>
      </c>
      <c r="I225" s="76">
        <v>0</v>
      </c>
      <c r="J225" s="77">
        <f t="shared" si="0"/>
        <v>3.7854006721023722E-2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71"/>
      <c r="C226" s="90"/>
      <c r="D226" s="91" t="s">
        <v>316</v>
      </c>
      <c r="E226" s="92" t="s">
        <v>154</v>
      </c>
      <c r="F226" s="86">
        <v>4.8045470068991646E-2</v>
      </c>
      <c r="G226" s="75">
        <v>0</v>
      </c>
      <c r="H226" s="75">
        <v>0</v>
      </c>
      <c r="I226" s="76">
        <v>0</v>
      </c>
      <c r="J226" s="77">
        <f t="shared" si="0"/>
        <v>4.8045470068991646E-2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71"/>
      <c r="C227" s="90"/>
      <c r="D227" s="91" t="s">
        <v>317</v>
      </c>
      <c r="E227" s="92" t="s">
        <v>154</v>
      </c>
      <c r="F227" s="86">
        <v>5.5228025190416662E-2</v>
      </c>
      <c r="G227" s="75">
        <v>0</v>
      </c>
      <c r="H227" s="75">
        <v>0</v>
      </c>
      <c r="I227" s="76">
        <v>0</v>
      </c>
      <c r="J227" s="77">
        <f t="shared" si="0"/>
        <v>5.5228025190416662E-2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71"/>
      <c r="C228" s="90"/>
      <c r="D228" s="91" t="s">
        <v>315</v>
      </c>
      <c r="E228" s="92" t="s">
        <v>154</v>
      </c>
      <c r="F228" s="86">
        <v>6.5128303871299795E-2</v>
      </c>
      <c r="G228" s="75">
        <v>0</v>
      </c>
      <c r="H228" s="75">
        <v>0</v>
      </c>
      <c r="I228" s="76">
        <v>0</v>
      </c>
      <c r="J228" s="77">
        <f t="shared" si="0"/>
        <v>6.5128303871299795E-2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71"/>
      <c r="C229" s="90"/>
      <c r="D229" s="91" t="s">
        <v>318</v>
      </c>
      <c r="E229" s="92" t="s">
        <v>154</v>
      </c>
      <c r="F229" s="86">
        <v>0.1145326357200205</v>
      </c>
      <c r="G229" s="75">
        <v>0</v>
      </c>
      <c r="H229" s="75">
        <v>0</v>
      </c>
      <c r="I229" s="76">
        <v>0</v>
      </c>
      <c r="J229" s="77">
        <f t="shared" si="0"/>
        <v>0.1145326357200205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71"/>
      <c r="C230" s="90"/>
      <c r="D230" s="91" t="s">
        <v>319</v>
      </c>
      <c r="E230" s="92" t="s">
        <v>154</v>
      </c>
      <c r="F230" s="86">
        <v>0.14559233354239892</v>
      </c>
      <c r="G230" s="75">
        <v>0</v>
      </c>
      <c r="H230" s="75">
        <v>0</v>
      </c>
      <c r="I230" s="76">
        <v>0</v>
      </c>
      <c r="J230" s="77">
        <f t="shared" si="0"/>
        <v>0.14559233354239892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71"/>
      <c r="C231" s="90"/>
      <c r="D231" s="91" t="s">
        <v>320</v>
      </c>
      <c r="E231" s="92" t="s">
        <v>154</v>
      </c>
      <c r="F231" s="86">
        <v>0.18548463293301623</v>
      </c>
      <c r="G231" s="75">
        <v>0</v>
      </c>
      <c r="H231" s="75">
        <v>0</v>
      </c>
      <c r="I231" s="76">
        <v>0</v>
      </c>
      <c r="J231" s="77">
        <f t="shared" si="0"/>
        <v>0.18548463293301623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71"/>
      <c r="C232" s="90"/>
      <c r="D232" s="91" t="s">
        <v>321</v>
      </c>
      <c r="E232" s="92" t="s">
        <v>137</v>
      </c>
      <c r="F232" s="86">
        <v>0.18732880249121997</v>
      </c>
      <c r="G232" s="75">
        <v>0</v>
      </c>
      <c r="H232" s="75">
        <v>0</v>
      </c>
      <c r="I232" s="76">
        <v>0</v>
      </c>
      <c r="J232" s="77">
        <f t="shared" si="0"/>
        <v>0.18732880249121997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71"/>
      <c r="C233" s="90"/>
      <c r="D233" s="91" t="s">
        <v>322</v>
      </c>
      <c r="E233" s="92" t="s">
        <v>154</v>
      </c>
      <c r="F233" s="86">
        <v>0.25313653725238427</v>
      </c>
      <c r="G233" s="75">
        <v>0</v>
      </c>
      <c r="H233" s="75">
        <v>0</v>
      </c>
      <c r="I233" s="76">
        <v>0</v>
      </c>
      <c r="J233" s="77">
        <f t="shared" si="0"/>
        <v>0.25313653725238427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71"/>
      <c r="C234" s="90"/>
      <c r="D234" s="91" t="s">
        <v>323</v>
      </c>
      <c r="E234" s="92" t="s">
        <v>154</v>
      </c>
      <c r="F234" s="86">
        <v>0.3105969782237844</v>
      </c>
      <c r="G234" s="75">
        <v>0</v>
      </c>
      <c r="H234" s="75">
        <v>0</v>
      </c>
      <c r="I234" s="76">
        <v>0</v>
      </c>
      <c r="J234" s="77">
        <f t="shared" si="0"/>
        <v>0.3105969782237844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71"/>
      <c r="C235" s="90"/>
      <c r="D235" s="91" t="s">
        <v>324</v>
      </c>
      <c r="E235" s="92" t="s">
        <v>137</v>
      </c>
      <c r="F235" s="86">
        <v>0.33971544493226419</v>
      </c>
      <c r="G235" s="75">
        <v>0</v>
      </c>
      <c r="H235" s="75">
        <v>0</v>
      </c>
      <c r="I235" s="76">
        <v>0</v>
      </c>
      <c r="J235" s="77">
        <f t="shared" si="0"/>
        <v>0.33971544493226419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71"/>
      <c r="C236" s="90"/>
      <c r="D236" s="91" t="s">
        <v>325</v>
      </c>
      <c r="E236" s="92" t="s">
        <v>154</v>
      </c>
      <c r="F236" s="86">
        <v>0.69214595366056453</v>
      </c>
      <c r="G236" s="75">
        <v>0</v>
      </c>
      <c r="H236" s="75">
        <v>0</v>
      </c>
      <c r="I236" s="76">
        <v>0</v>
      </c>
      <c r="J236" s="77">
        <f t="shared" si="0"/>
        <v>0.69214595366056453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71"/>
      <c r="C237" s="90"/>
      <c r="D237" s="91" t="s">
        <v>326</v>
      </c>
      <c r="E237" s="92" t="s">
        <v>154</v>
      </c>
      <c r="F237" s="86">
        <v>1.2423879128951376</v>
      </c>
      <c r="G237" s="75">
        <v>0</v>
      </c>
      <c r="H237" s="75">
        <v>0</v>
      </c>
      <c r="I237" s="76">
        <v>0</v>
      </c>
      <c r="J237" s="77">
        <f t="shared" si="0"/>
        <v>1.2423879128951376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71"/>
      <c r="C238" s="90"/>
      <c r="D238" s="91" t="s">
        <v>327</v>
      </c>
      <c r="E238" s="92" t="s">
        <v>137</v>
      </c>
      <c r="F238" s="86">
        <v>1.4559233354239893</v>
      </c>
      <c r="G238" s="75">
        <v>0</v>
      </c>
      <c r="H238" s="75">
        <v>0</v>
      </c>
      <c r="I238" s="76">
        <v>0</v>
      </c>
      <c r="J238" s="77">
        <f t="shared" si="0"/>
        <v>1.4559233354239893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71"/>
      <c r="C239" s="90"/>
      <c r="D239" s="91" t="s">
        <v>316</v>
      </c>
      <c r="E239" s="92" t="s">
        <v>154</v>
      </c>
      <c r="F239" s="86">
        <v>1.640922660578531</v>
      </c>
      <c r="G239" s="75">
        <v>0</v>
      </c>
      <c r="H239" s="75">
        <v>0</v>
      </c>
      <c r="I239" s="76">
        <v>0</v>
      </c>
      <c r="J239" s="77">
        <f t="shared" si="0"/>
        <v>1.640922660578531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71"/>
      <c r="C240" s="90"/>
      <c r="D240" s="91" t="s">
        <v>324</v>
      </c>
      <c r="E240" s="92" t="s">
        <v>137</v>
      </c>
      <c r="F240" s="86">
        <v>4.4065946285499411</v>
      </c>
      <c r="G240" s="75">
        <v>0</v>
      </c>
      <c r="H240" s="75">
        <v>0</v>
      </c>
      <c r="I240" s="76">
        <v>0</v>
      </c>
      <c r="J240" s="77">
        <f t="shared" si="0"/>
        <v>4.4065946285499411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71"/>
      <c r="C241" s="90"/>
      <c r="D241" s="91" t="s">
        <v>327</v>
      </c>
      <c r="E241" s="92" t="s">
        <v>137</v>
      </c>
      <c r="F241" s="86">
        <v>4.4659963006352399</v>
      </c>
      <c r="G241" s="75">
        <v>0</v>
      </c>
      <c r="H241" s="75">
        <v>0</v>
      </c>
      <c r="I241" s="76">
        <v>0</v>
      </c>
      <c r="J241" s="77">
        <f t="shared" si="0"/>
        <v>4.4659963006352399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71"/>
      <c r="C242" s="90"/>
      <c r="D242" s="91" t="s">
        <v>328</v>
      </c>
      <c r="E242" s="92" t="s">
        <v>154</v>
      </c>
      <c r="F242" s="86">
        <v>4.666137228478191</v>
      </c>
      <c r="G242" s="75">
        <v>0</v>
      </c>
      <c r="H242" s="75">
        <v>0</v>
      </c>
      <c r="I242" s="76">
        <v>0</v>
      </c>
      <c r="J242" s="77">
        <f t="shared" si="0"/>
        <v>4.666137228478191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71"/>
      <c r="C243" s="90"/>
      <c r="D243" s="91" t="s">
        <v>324</v>
      </c>
      <c r="E243" s="92" t="s">
        <v>137</v>
      </c>
      <c r="F243" s="86">
        <v>4.7201034534445734</v>
      </c>
      <c r="G243" s="75">
        <v>0</v>
      </c>
      <c r="H243" s="75">
        <v>0</v>
      </c>
      <c r="I243" s="76">
        <v>0</v>
      </c>
      <c r="J243" s="77">
        <f t="shared" si="0"/>
        <v>4.7201034534445734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71"/>
      <c r="C244" s="90"/>
      <c r="D244" s="91" t="s">
        <v>327</v>
      </c>
      <c r="E244" s="92" t="s">
        <v>137</v>
      </c>
      <c r="F244" s="86">
        <v>8.4152368787506582</v>
      </c>
      <c r="G244" s="75">
        <v>0</v>
      </c>
      <c r="H244" s="75">
        <v>0</v>
      </c>
      <c r="I244" s="76">
        <v>0</v>
      </c>
      <c r="J244" s="77">
        <f t="shared" si="0"/>
        <v>8.4152368787506582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71"/>
      <c r="C245" s="90"/>
      <c r="D245" s="91" t="s">
        <v>321</v>
      </c>
      <c r="E245" s="92" t="s">
        <v>137</v>
      </c>
      <c r="F245" s="86">
        <v>9.5188267670020412</v>
      </c>
      <c r="G245" s="75">
        <v>0</v>
      </c>
      <c r="H245" s="75">
        <v>0</v>
      </c>
      <c r="I245" s="76">
        <v>0</v>
      </c>
      <c r="J245" s="77">
        <f t="shared" si="0"/>
        <v>9.5188267670020412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71"/>
      <c r="C246" s="90"/>
      <c r="D246" s="91" t="s">
        <v>329</v>
      </c>
      <c r="E246" s="92" t="s">
        <v>137</v>
      </c>
      <c r="F246" s="86">
        <v>40.932119836777119</v>
      </c>
      <c r="G246" s="75">
        <v>0</v>
      </c>
      <c r="H246" s="75">
        <v>0</v>
      </c>
      <c r="I246" s="76">
        <v>0</v>
      </c>
      <c r="J246" s="77">
        <f t="shared" si="0"/>
        <v>40.932119836777119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71"/>
      <c r="C247" s="90"/>
      <c r="D247" s="91" t="s">
        <v>327</v>
      </c>
      <c r="E247" s="92" t="s">
        <v>137</v>
      </c>
      <c r="F247" s="86">
        <v>85.414169011540707</v>
      </c>
      <c r="G247" s="75">
        <v>0</v>
      </c>
      <c r="H247" s="75">
        <v>0</v>
      </c>
      <c r="I247" s="76">
        <v>0</v>
      </c>
      <c r="J247" s="77">
        <f t="shared" si="0"/>
        <v>85.414169011540707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71"/>
      <c r="C248" s="90" t="s">
        <v>330</v>
      </c>
      <c r="D248" s="91" t="s">
        <v>331</v>
      </c>
      <c r="E248" s="92" t="s">
        <v>154</v>
      </c>
      <c r="F248" s="86">
        <v>0</v>
      </c>
      <c r="G248" s="75">
        <v>2.4265388923733157E-3</v>
      </c>
      <c r="H248" s="75">
        <v>0</v>
      </c>
      <c r="I248" s="76">
        <v>0</v>
      </c>
      <c r="J248" s="77">
        <f t="shared" si="0"/>
        <v>2.4265388923733157E-3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71"/>
      <c r="C249" s="90"/>
      <c r="D249" s="91" t="s">
        <v>331</v>
      </c>
      <c r="E249" s="92" t="s">
        <v>154</v>
      </c>
      <c r="F249" s="86">
        <v>0</v>
      </c>
      <c r="G249" s="75">
        <v>2.1159419141495311E-2</v>
      </c>
      <c r="H249" s="75">
        <v>0</v>
      </c>
      <c r="I249" s="76">
        <v>0</v>
      </c>
      <c r="J249" s="77">
        <f t="shared" si="0"/>
        <v>2.1159419141495311E-2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71"/>
      <c r="C250" s="90" t="s">
        <v>332</v>
      </c>
      <c r="D250" s="91" t="s">
        <v>333</v>
      </c>
      <c r="E250" s="92" t="s">
        <v>154</v>
      </c>
      <c r="F250" s="86">
        <v>-1.3786965106231781</v>
      </c>
      <c r="G250" s="75">
        <v>0</v>
      </c>
      <c r="H250" s="75">
        <v>0</v>
      </c>
      <c r="I250" s="76">
        <v>0</v>
      </c>
      <c r="J250" s="77">
        <f t="shared" si="0"/>
        <v>-1.3786965106231781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71"/>
      <c r="C251" s="90" t="s">
        <v>113</v>
      </c>
      <c r="D251" s="91" t="s">
        <v>334</v>
      </c>
      <c r="E251" s="92" t="s">
        <v>154</v>
      </c>
      <c r="F251" s="86">
        <v>0</v>
      </c>
      <c r="G251" s="75">
        <v>2.9412192226627796</v>
      </c>
      <c r="H251" s="75">
        <v>0</v>
      </c>
      <c r="I251" s="76">
        <v>0</v>
      </c>
      <c r="J251" s="77">
        <f t="shared" si="0"/>
        <v>2.9412192226627796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71"/>
      <c r="C252" s="90"/>
      <c r="D252" s="91" t="s">
        <v>334</v>
      </c>
      <c r="E252" s="92" t="s">
        <v>154</v>
      </c>
      <c r="F252" s="86">
        <v>0</v>
      </c>
      <c r="G252" s="75">
        <v>12.453857493559873</v>
      </c>
      <c r="H252" s="75">
        <v>0</v>
      </c>
      <c r="I252" s="76">
        <v>0</v>
      </c>
      <c r="J252" s="77">
        <f t="shared" si="0"/>
        <v>12.453857493559873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71"/>
      <c r="C253" s="90"/>
      <c r="D253" s="91" t="s">
        <v>335</v>
      </c>
      <c r="E253" s="92" t="s">
        <v>154</v>
      </c>
      <c r="F253" s="86">
        <v>1.4798009214022108E-2</v>
      </c>
      <c r="G253" s="75">
        <v>0</v>
      </c>
      <c r="H253" s="75">
        <v>0</v>
      </c>
      <c r="I253" s="76">
        <v>0</v>
      </c>
      <c r="J253" s="77">
        <f t="shared" si="0"/>
        <v>1.4798009214022108E-2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71"/>
      <c r="C254" s="90"/>
      <c r="D254" s="91" t="s">
        <v>335</v>
      </c>
      <c r="E254" s="92" t="s">
        <v>154</v>
      </c>
      <c r="F254" s="86">
        <v>2.1507665565721576E-2</v>
      </c>
      <c r="G254" s="75">
        <v>0</v>
      </c>
      <c r="H254" s="75">
        <v>0</v>
      </c>
      <c r="I254" s="76">
        <v>0</v>
      </c>
      <c r="J254" s="77">
        <f t="shared" si="0"/>
        <v>2.1507665565721576E-2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71"/>
      <c r="C255" s="90"/>
      <c r="D255" s="91" t="s">
        <v>336</v>
      </c>
      <c r="E255" s="92" t="s">
        <v>137</v>
      </c>
      <c r="F255" s="86">
        <v>0.5514786042492712</v>
      </c>
      <c r="G255" s="75">
        <v>0</v>
      </c>
      <c r="H255" s="75">
        <v>0</v>
      </c>
      <c r="I255" s="76">
        <v>0</v>
      </c>
      <c r="J255" s="77">
        <f t="shared" si="0"/>
        <v>0.5514786042492712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71"/>
      <c r="C256" s="90"/>
      <c r="D256" s="91" t="s">
        <v>337</v>
      </c>
      <c r="E256" s="92" t="s">
        <v>154</v>
      </c>
      <c r="F256" s="86">
        <v>1.3786965106231781</v>
      </c>
      <c r="G256" s="75">
        <v>0</v>
      </c>
      <c r="H256" s="75">
        <v>0</v>
      </c>
      <c r="I256" s="76">
        <v>0</v>
      </c>
      <c r="J256" s="77">
        <f t="shared" si="0"/>
        <v>1.3786965106231781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71"/>
      <c r="C257" s="90"/>
      <c r="D257" s="91" t="s">
        <v>338</v>
      </c>
      <c r="E257" s="92" t="s">
        <v>154</v>
      </c>
      <c r="F257" s="86">
        <v>2.2978275177052967</v>
      </c>
      <c r="G257" s="75">
        <v>0</v>
      </c>
      <c r="H257" s="75">
        <v>0</v>
      </c>
      <c r="I257" s="76">
        <v>0</v>
      </c>
      <c r="J257" s="77">
        <f t="shared" si="0"/>
        <v>2.2978275177052967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71"/>
      <c r="C258" s="90"/>
      <c r="D258" s="91" t="s">
        <v>339</v>
      </c>
      <c r="E258" s="92" t="s">
        <v>137</v>
      </c>
      <c r="F258" s="86">
        <v>2.7573930212463562</v>
      </c>
      <c r="G258" s="75">
        <v>0</v>
      </c>
      <c r="H258" s="75">
        <v>0</v>
      </c>
      <c r="I258" s="76">
        <v>0</v>
      </c>
      <c r="J258" s="77">
        <f t="shared" si="0"/>
        <v>2.7573930212463562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71"/>
      <c r="C259" s="90"/>
      <c r="D259" s="91" t="s">
        <v>340</v>
      </c>
      <c r="E259" s="92" t="s">
        <v>137</v>
      </c>
      <c r="F259" s="86">
        <v>3.3088716254956272</v>
      </c>
      <c r="G259" s="75">
        <v>0</v>
      </c>
      <c r="H259" s="75">
        <v>0</v>
      </c>
      <c r="I259" s="76">
        <v>0</v>
      </c>
      <c r="J259" s="77">
        <f t="shared" si="0"/>
        <v>3.3088716254956272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71"/>
      <c r="C260" s="90"/>
      <c r="D260" s="91" t="s">
        <v>341</v>
      </c>
      <c r="E260" s="92" t="s">
        <v>137</v>
      </c>
      <c r="F260" s="86">
        <v>12.165342270436797</v>
      </c>
      <c r="G260" s="75">
        <v>0</v>
      </c>
      <c r="H260" s="75">
        <v>0</v>
      </c>
      <c r="I260" s="76">
        <v>0</v>
      </c>
      <c r="J260" s="77">
        <f t="shared" si="0"/>
        <v>12.165342270436797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71"/>
      <c r="C261" s="90" t="s">
        <v>342</v>
      </c>
      <c r="D261" s="91" t="s">
        <v>343</v>
      </c>
      <c r="E261" s="92" t="s">
        <v>154</v>
      </c>
      <c r="F261" s="86">
        <v>-1.8072861670396454</v>
      </c>
      <c r="G261" s="75">
        <v>0</v>
      </c>
      <c r="H261" s="75">
        <v>0</v>
      </c>
      <c r="I261" s="76">
        <v>0</v>
      </c>
      <c r="J261" s="77">
        <f t="shared" si="0"/>
        <v>-1.8072861670396454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71"/>
      <c r="C262" s="90"/>
      <c r="D262" s="91" t="s">
        <v>344</v>
      </c>
      <c r="E262" s="92" t="s">
        <v>154</v>
      </c>
      <c r="F262" s="86">
        <v>9.7061555694932619E-2</v>
      </c>
      <c r="G262" s="75">
        <v>0</v>
      </c>
      <c r="H262" s="75">
        <v>0</v>
      </c>
      <c r="I262" s="76">
        <v>0</v>
      </c>
      <c r="J262" s="77">
        <f t="shared" si="0"/>
        <v>9.7061555694932619E-2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71"/>
      <c r="C263" s="90"/>
      <c r="D263" s="91" t="s">
        <v>345</v>
      </c>
      <c r="E263" s="92" t="s">
        <v>154</v>
      </c>
      <c r="F263" s="86">
        <v>0.45618931176618333</v>
      </c>
      <c r="G263" s="75">
        <v>0</v>
      </c>
      <c r="H263" s="75">
        <v>0</v>
      </c>
      <c r="I263" s="76">
        <v>0</v>
      </c>
      <c r="J263" s="77">
        <f t="shared" si="0"/>
        <v>0.45618931176618333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71"/>
      <c r="C264" s="90"/>
      <c r="D264" s="91" t="s">
        <v>346</v>
      </c>
      <c r="E264" s="92" t="s">
        <v>154</v>
      </c>
      <c r="F264" s="86">
        <v>0.53412974098921417</v>
      </c>
      <c r="G264" s="75">
        <v>0</v>
      </c>
      <c r="H264" s="75">
        <v>0</v>
      </c>
      <c r="I264" s="76">
        <v>0</v>
      </c>
      <c r="J264" s="77">
        <f t="shared" si="0"/>
        <v>0.53412974098921417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71"/>
      <c r="C265" s="90"/>
      <c r="D265" s="91" t="s">
        <v>347</v>
      </c>
      <c r="E265" s="92" t="s">
        <v>137</v>
      </c>
      <c r="F265" s="86">
        <v>2.9118466708479787</v>
      </c>
      <c r="G265" s="75">
        <v>0</v>
      </c>
      <c r="H265" s="75">
        <v>0</v>
      </c>
      <c r="I265" s="76">
        <v>0</v>
      </c>
      <c r="J265" s="77">
        <f t="shared" si="0"/>
        <v>2.9118466708479787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71"/>
      <c r="C266" s="90"/>
      <c r="D266" s="91" t="s">
        <v>348</v>
      </c>
      <c r="E266" s="92" t="s">
        <v>137</v>
      </c>
      <c r="F266" s="86">
        <v>3.2224436490717632</v>
      </c>
      <c r="G266" s="75">
        <v>0</v>
      </c>
      <c r="H266" s="75">
        <v>0</v>
      </c>
      <c r="I266" s="76">
        <v>0</v>
      </c>
      <c r="J266" s="77">
        <f t="shared" si="0"/>
        <v>3.2224436490717632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71"/>
      <c r="C267" s="90"/>
      <c r="D267" s="91" t="s">
        <v>349</v>
      </c>
      <c r="E267" s="92" t="s">
        <v>154</v>
      </c>
      <c r="F267" s="86">
        <v>3.8242252943803452</v>
      </c>
      <c r="G267" s="75">
        <v>0</v>
      </c>
      <c r="H267" s="75">
        <v>0</v>
      </c>
      <c r="I267" s="76">
        <v>0</v>
      </c>
      <c r="J267" s="77">
        <f t="shared" si="0"/>
        <v>3.8242252943803452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71"/>
      <c r="C268" s="90"/>
      <c r="D268" s="91" t="s">
        <v>350</v>
      </c>
      <c r="E268" s="92" t="s">
        <v>154</v>
      </c>
      <c r="F268" s="86">
        <v>8.2502322340692711</v>
      </c>
      <c r="G268" s="75">
        <v>0</v>
      </c>
      <c r="H268" s="75">
        <v>0</v>
      </c>
      <c r="I268" s="76">
        <v>0</v>
      </c>
      <c r="J268" s="77">
        <f t="shared" si="0"/>
        <v>8.2502322340692711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71"/>
      <c r="C269" s="90"/>
      <c r="D269" s="91" t="s">
        <v>351</v>
      </c>
      <c r="E269" s="92" t="s">
        <v>137</v>
      </c>
      <c r="F269" s="86">
        <v>15.481318133341752</v>
      </c>
      <c r="G269" s="75">
        <v>0</v>
      </c>
      <c r="H269" s="75">
        <v>0</v>
      </c>
      <c r="I269" s="76">
        <v>0</v>
      </c>
      <c r="J269" s="77">
        <f t="shared" si="0"/>
        <v>15.481318133341752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71"/>
      <c r="C270" s="90"/>
      <c r="D270" s="91" t="s">
        <v>352</v>
      </c>
      <c r="E270" s="92" t="s">
        <v>154</v>
      </c>
      <c r="F270" s="86">
        <v>-3.2786422898191292</v>
      </c>
      <c r="G270" s="75">
        <v>0</v>
      </c>
      <c r="H270" s="75">
        <v>0</v>
      </c>
      <c r="I270" s="76">
        <v>0</v>
      </c>
      <c r="J270" s="77">
        <f t="shared" si="0"/>
        <v>-3.2786422898191292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71"/>
      <c r="C271" s="90"/>
      <c r="D271" s="91" t="s">
        <v>353</v>
      </c>
      <c r="E271" s="92" t="s">
        <v>154</v>
      </c>
      <c r="F271" s="86">
        <v>-2.0372249924809407</v>
      </c>
      <c r="G271" s="75">
        <v>0</v>
      </c>
      <c r="H271" s="75">
        <v>0</v>
      </c>
      <c r="I271" s="76">
        <v>0</v>
      </c>
      <c r="J271" s="77">
        <f t="shared" si="0"/>
        <v>-2.0372249924809407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71"/>
      <c r="C272" s="90"/>
      <c r="D272" s="91" t="s">
        <v>354</v>
      </c>
      <c r="E272" s="92" t="s">
        <v>154</v>
      </c>
      <c r="F272" s="86">
        <v>-1.1757066241327188</v>
      </c>
      <c r="G272" s="75">
        <v>0</v>
      </c>
      <c r="H272" s="75">
        <v>0</v>
      </c>
      <c r="I272" s="76">
        <v>0</v>
      </c>
      <c r="J272" s="77">
        <f t="shared" si="0"/>
        <v>-1.1757066241327188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71"/>
      <c r="C273" s="90"/>
      <c r="D273" s="91" t="s">
        <v>355</v>
      </c>
      <c r="E273" s="92" t="s">
        <v>137</v>
      </c>
      <c r="F273" s="86">
        <v>0.8874338037187689</v>
      </c>
      <c r="G273" s="75">
        <v>0</v>
      </c>
      <c r="H273" s="75">
        <v>0</v>
      </c>
      <c r="I273" s="76">
        <v>0</v>
      </c>
      <c r="J273" s="77">
        <f t="shared" si="0"/>
        <v>0.8874338037187689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71"/>
      <c r="C274" s="90"/>
      <c r="D274" s="91" t="s">
        <v>356</v>
      </c>
      <c r="E274" s="92" t="s">
        <v>137</v>
      </c>
      <c r="F274" s="86">
        <v>184.41695582037198</v>
      </c>
      <c r="G274" s="75">
        <v>0</v>
      </c>
      <c r="H274" s="75">
        <v>0</v>
      </c>
      <c r="I274" s="76">
        <v>0</v>
      </c>
      <c r="J274" s="77">
        <f t="shared" si="0"/>
        <v>184.41695582037198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71"/>
      <c r="C275" s="90"/>
      <c r="D275" s="91" t="s">
        <v>357</v>
      </c>
      <c r="E275" s="92" t="s">
        <v>137</v>
      </c>
      <c r="F275" s="86">
        <v>259.62743172792722</v>
      </c>
      <c r="G275" s="75">
        <v>0</v>
      </c>
      <c r="H275" s="75">
        <v>0</v>
      </c>
      <c r="I275" s="76">
        <v>0</v>
      </c>
      <c r="J275" s="77">
        <f t="shared" si="0"/>
        <v>259.62743172792722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71"/>
      <c r="C276" s="90" t="s">
        <v>358</v>
      </c>
      <c r="D276" s="91" t="s">
        <v>359</v>
      </c>
      <c r="E276" s="92" t="s">
        <v>154</v>
      </c>
      <c r="F276" s="86">
        <v>0.12206059774050536</v>
      </c>
      <c r="G276" s="75">
        <v>0</v>
      </c>
      <c r="H276" s="75">
        <v>0</v>
      </c>
      <c r="I276" s="76">
        <v>0</v>
      </c>
      <c r="J276" s="77">
        <f t="shared" si="0"/>
        <v>0.12206059774050536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71"/>
      <c r="C277" s="90"/>
      <c r="D277" s="91" t="s">
        <v>360</v>
      </c>
      <c r="E277" s="92" t="s">
        <v>154</v>
      </c>
      <c r="F277" s="86">
        <v>0.15625227120396015</v>
      </c>
      <c r="G277" s="75">
        <v>0</v>
      </c>
      <c r="H277" s="75">
        <v>0</v>
      </c>
      <c r="I277" s="76">
        <v>0</v>
      </c>
      <c r="J277" s="77">
        <f t="shared" si="0"/>
        <v>0.15625227120396015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71"/>
      <c r="C278" s="90"/>
      <c r="D278" s="91" t="s">
        <v>361</v>
      </c>
      <c r="E278" s="92" t="s">
        <v>137</v>
      </c>
      <c r="F278" s="86">
        <v>0.85479183658637037</v>
      </c>
      <c r="G278" s="75">
        <v>0</v>
      </c>
      <c r="H278" s="75">
        <v>0</v>
      </c>
      <c r="I278" s="76">
        <v>0</v>
      </c>
      <c r="J278" s="77">
        <f t="shared" si="0"/>
        <v>0.85479183658637037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71"/>
      <c r="C279" s="90"/>
      <c r="D279" s="91" t="s">
        <v>362</v>
      </c>
      <c r="E279" s="92" t="s">
        <v>154</v>
      </c>
      <c r="F279" s="86">
        <v>0.96508755743622454</v>
      </c>
      <c r="G279" s="75">
        <v>0</v>
      </c>
      <c r="H279" s="75">
        <v>0</v>
      </c>
      <c r="I279" s="76">
        <v>0</v>
      </c>
      <c r="J279" s="77">
        <f t="shared" si="0"/>
        <v>0.96508755743622454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71"/>
      <c r="C280" s="90"/>
      <c r="D280" s="91" t="s">
        <v>363</v>
      </c>
      <c r="E280" s="92" t="s">
        <v>137</v>
      </c>
      <c r="F280" s="86">
        <v>1.7739228436684888</v>
      </c>
      <c r="G280" s="75">
        <v>0</v>
      </c>
      <c r="H280" s="75">
        <v>0</v>
      </c>
      <c r="I280" s="76">
        <v>0</v>
      </c>
      <c r="J280" s="77">
        <f t="shared" si="0"/>
        <v>1.7739228436684888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71"/>
      <c r="C281" s="90"/>
      <c r="D281" s="91" t="s">
        <v>364</v>
      </c>
      <c r="E281" s="92" t="s">
        <v>137</v>
      </c>
      <c r="F281" s="86">
        <v>2.2059144169970848</v>
      </c>
      <c r="G281" s="75">
        <v>0</v>
      </c>
      <c r="H281" s="75">
        <v>0</v>
      </c>
      <c r="I281" s="76">
        <v>0</v>
      </c>
      <c r="J281" s="77">
        <f t="shared" si="0"/>
        <v>2.2059144169970848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71"/>
      <c r="C282" s="90"/>
      <c r="D282" s="91" t="s">
        <v>365</v>
      </c>
      <c r="E282" s="92" t="s">
        <v>137</v>
      </c>
      <c r="F282" s="86">
        <v>2.3162101378469386</v>
      </c>
      <c r="G282" s="75">
        <v>0</v>
      </c>
      <c r="H282" s="75">
        <v>0</v>
      </c>
      <c r="I282" s="76">
        <v>0</v>
      </c>
      <c r="J282" s="77">
        <f t="shared" si="0"/>
        <v>2.3162101378469386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71"/>
      <c r="C283" s="90"/>
      <c r="D283" s="91" t="s">
        <v>366</v>
      </c>
      <c r="E283" s="92" t="s">
        <v>137</v>
      </c>
      <c r="F283" s="86">
        <v>3.9430720203822891</v>
      </c>
      <c r="G283" s="75">
        <v>0</v>
      </c>
      <c r="H283" s="75">
        <v>0</v>
      </c>
      <c r="I283" s="76">
        <v>0</v>
      </c>
      <c r="J283" s="77">
        <f t="shared" si="0"/>
        <v>3.9430720203822891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71"/>
      <c r="C284" s="90"/>
      <c r="D284" s="91" t="s">
        <v>367</v>
      </c>
      <c r="E284" s="92" t="s">
        <v>137</v>
      </c>
      <c r="F284" s="86">
        <v>5.3125772209346458</v>
      </c>
      <c r="G284" s="75">
        <v>0</v>
      </c>
      <c r="H284" s="75">
        <v>0</v>
      </c>
      <c r="I284" s="76">
        <v>0</v>
      </c>
      <c r="J284" s="77">
        <f t="shared" si="0"/>
        <v>5.3125772209346458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71"/>
      <c r="C285" s="90"/>
      <c r="D285" s="91" t="s">
        <v>368</v>
      </c>
      <c r="E285" s="92" t="s">
        <v>154</v>
      </c>
      <c r="F285" s="86">
        <v>6.4339170495748306</v>
      </c>
      <c r="G285" s="75">
        <v>0</v>
      </c>
      <c r="H285" s="75">
        <v>0</v>
      </c>
      <c r="I285" s="76">
        <v>0</v>
      </c>
      <c r="J285" s="77">
        <f t="shared" si="0"/>
        <v>6.4339170495748306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71"/>
      <c r="C286" s="90"/>
      <c r="D286" s="91" t="s">
        <v>369</v>
      </c>
      <c r="E286" s="92" t="s">
        <v>137</v>
      </c>
      <c r="F286" s="86">
        <v>7.463343777506803</v>
      </c>
      <c r="G286" s="75">
        <v>0</v>
      </c>
      <c r="H286" s="75">
        <v>0</v>
      </c>
      <c r="I286" s="76">
        <v>0</v>
      </c>
      <c r="J286" s="77">
        <f t="shared" si="0"/>
        <v>7.463343777506803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71"/>
      <c r="C287" s="90"/>
      <c r="D287" s="91" t="s">
        <v>370</v>
      </c>
      <c r="E287" s="92" t="s">
        <v>137</v>
      </c>
      <c r="F287" s="86">
        <v>13.832921656585887</v>
      </c>
      <c r="G287" s="75">
        <v>0</v>
      </c>
      <c r="H287" s="75">
        <v>0</v>
      </c>
      <c r="I287" s="76">
        <v>0</v>
      </c>
      <c r="J287" s="77">
        <f t="shared" si="0"/>
        <v>13.832921656585887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71"/>
      <c r="C288" s="90" t="s">
        <v>258</v>
      </c>
      <c r="D288" s="91" t="s">
        <v>371</v>
      </c>
      <c r="E288" s="92" t="s">
        <v>154</v>
      </c>
      <c r="F288" s="86">
        <v>-2.6026210000000001</v>
      </c>
      <c r="G288" s="75">
        <v>0</v>
      </c>
      <c r="H288" s="75">
        <v>0</v>
      </c>
      <c r="I288" s="76">
        <v>0</v>
      </c>
      <c r="J288" s="77">
        <f t="shared" si="0"/>
        <v>-2.6026210000000001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71"/>
      <c r="C289" s="90" t="s">
        <v>372</v>
      </c>
      <c r="D289" s="91" t="s">
        <v>373</v>
      </c>
      <c r="E289" s="92" t="s">
        <v>154</v>
      </c>
      <c r="F289" s="86">
        <v>-0.25561575000000003</v>
      </c>
      <c r="G289" s="75">
        <v>0</v>
      </c>
      <c r="H289" s="75">
        <v>0</v>
      </c>
      <c r="I289" s="76">
        <v>0</v>
      </c>
      <c r="J289" s="77">
        <f t="shared" si="0"/>
        <v>-0.25561575000000003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71"/>
      <c r="C290" s="90" t="s">
        <v>374</v>
      </c>
      <c r="D290" s="91" t="s">
        <v>375</v>
      </c>
      <c r="E290" s="93" t="s">
        <v>137</v>
      </c>
      <c r="F290" s="86">
        <v>2.0496621457931248</v>
      </c>
      <c r="G290" s="75">
        <v>0</v>
      </c>
      <c r="H290" s="75">
        <v>0</v>
      </c>
      <c r="I290" s="76">
        <v>0</v>
      </c>
      <c r="J290" s="77">
        <f t="shared" si="0"/>
        <v>2.0496621457931248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94" t="s">
        <v>376</v>
      </c>
      <c r="C291" s="95"/>
      <c r="D291" s="95"/>
      <c r="E291" s="95"/>
      <c r="F291" s="96">
        <f t="shared" ref="F291:J291" si="1">SUM(F7:F290)</f>
        <v>9709.5009490806169</v>
      </c>
      <c r="G291" s="96">
        <f t="shared" si="1"/>
        <v>38.997926848730117</v>
      </c>
      <c r="H291" s="96">
        <f t="shared" si="1"/>
        <v>1313.3399101081332</v>
      </c>
      <c r="I291" s="96">
        <f t="shared" si="1"/>
        <v>0</v>
      </c>
      <c r="J291" s="97">
        <f t="shared" si="1"/>
        <v>11061.838786037479</v>
      </c>
      <c r="K291" s="1"/>
      <c r="L291" s="16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2" t="s">
        <v>377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98" t="s">
        <v>132</v>
      </c>
      <c r="C294" s="99"/>
      <c r="D294" s="99" t="s">
        <v>378</v>
      </c>
      <c r="E294" s="100"/>
      <c r="F294" s="101">
        <v>80</v>
      </c>
      <c r="G294" s="101">
        <v>0</v>
      </c>
      <c r="H294" s="101">
        <v>0</v>
      </c>
      <c r="I294" s="102">
        <v>0</v>
      </c>
      <c r="J294" s="103">
        <f t="shared" ref="J294:J308" si="2">SUM(F294:I294)</f>
        <v>80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04"/>
      <c r="C295" s="1"/>
      <c r="D295" s="91" t="s">
        <v>379</v>
      </c>
      <c r="E295" s="92"/>
      <c r="F295" s="74">
        <v>25.7</v>
      </c>
      <c r="G295" s="75">
        <v>0</v>
      </c>
      <c r="H295" s="75">
        <v>0</v>
      </c>
      <c r="I295" s="76">
        <v>0</v>
      </c>
      <c r="J295" s="77">
        <f t="shared" si="2"/>
        <v>25.7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05"/>
      <c r="C296" s="1"/>
      <c r="D296" s="91" t="s">
        <v>380</v>
      </c>
      <c r="E296" s="92"/>
      <c r="F296" s="74">
        <v>448.74099999999999</v>
      </c>
      <c r="G296" s="75">
        <v>0</v>
      </c>
      <c r="H296" s="75">
        <v>0</v>
      </c>
      <c r="I296" s="76">
        <v>0</v>
      </c>
      <c r="J296" s="77">
        <f t="shared" si="2"/>
        <v>448.74099999999999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71"/>
      <c r="C297" s="1"/>
      <c r="D297" s="91" t="s">
        <v>381</v>
      </c>
      <c r="E297" s="92"/>
      <c r="F297" s="74">
        <v>80</v>
      </c>
      <c r="G297" s="75">
        <v>0</v>
      </c>
      <c r="H297" s="75">
        <v>0</v>
      </c>
      <c r="I297" s="76">
        <v>0</v>
      </c>
      <c r="J297" s="77">
        <f t="shared" si="2"/>
        <v>80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71"/>
      <c r="C298" s="1"/>
      <c r="D298" s="91" t="s">
        <v>382</v>
      </c>
      <c r="E298" s="92"/>
      <c r="F298" s="75">
        <v>0.97199999999999998</v>
      </c>
      <c r="G298" s="75">
        <v>0</v>
      </c>
      <c r="H298" s="75">
        <v>0</v>
      </c>
      <c r="I298" s="76">
        <v>0</v>
      </c>
      <c r="J298" s="77">
        <f t="shared" si="2"/>
        <v>0.97199999999999998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06" t="s">
        <v>383</v>
      </c>
      <c r="C299" s="1"/>
      <c r="D299" s="107" t="s">
        <v>384</v>
      </c>
      <c r="E299" s="107"/>
      <c r="F299" s="74">
        <v>1.0760000000000001</v>
      </c>
      <c r="G299" s="75">
        <v>0</v>
      </c>
      <c r="H299" s="75">
        <v>0</v>
      </c>
      <c r="I299" s="76">
        <v>0</v>
      </c>
      <c r="J299" s="77">
        <f t="shared" si="2"/>
        <v>1.0760000000000001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06" t="s">
        <v>151</v>
      </c>
      <c r="C300" s="1"/>
      <c r="D300" s="107" t="s">
        <v>385</v>
      </c>
      <c r="E300" s="107"/>
      <c r="F300" s="74">
        <v>0.46</v>
      </c>
      <c r="G300" s="75">
        <v>0</v>
      </c>
      <c r="H300" s="75">
        <v>0</v>
      </c>
      <c r="I300" s="76">
        <v>0</v>
      </c>
      <c r="J300" s="77">
        <f t="shared" si="2"/>
        <v>0.46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06"/>
      <c r="C301" s="1"/>
      <c r="D301" s="107" t="s">
        <v>386</v>
      </c>
      <c r="E301" s="107"/>
      <c r="F301" s="74">
        <v>0.122</v>
      </c>
      <c r="G301" s="75">
        <v>0</v>
      </c>
      <c r="H301" s="75">
        <v>0</v>
      </c>
      <c r="I301" s="76">
        <v>0</v>
      </c>
      <c r="J301" s="77">
        <f t="shared" si="2"/>
        <v>0.122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06"/>
      <c r="C302" s="1"/>
      <c r="D302" s="107" t="s">
        <v>387</v>
      </c>
      <c r="E302" s="107"/>
      <c r="F302" s="74">
        <v>66</v>
      </c>
      <c r="G302" s="75">
        <v>0</v>
      </c>
      <c r="H302" s="75">
        <v>0</v>
      </c>
      <c r="I302" s="76">
        <v>0</v>
      </c>
      <c r="J302" s="77">
        <f t="shared" si="2"/>
        <v>66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06"/>
      <c r="C303" s="1"/>
      <c r="D303" s="107" t="s">
        <v>388</v>
      </c>
      <c r="E303" s="107"/>
      <c r="F303" s="74">
        <v>23.259</v>
      </c>
      <c r="G303" s="75">
        <v>0</v>
      </c>
      <c r="H303" s="75">
        <v>0</v>
      </c>
      <c r="I303" s="76">
        <v>0</v>
      </c>
      <c r="J303" s="77">
        <f t="shared" si="2"/>
        <v>23.259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06"/>
      <c r="C304" s="1"/>
      <c r="D304" s="107" t="s">
        <v>389</v>
      </c>
      <c r="E304" s="107"/>
      <c r="F304" s="74">
        <v>80.236999999999995</v>
      </c>
      <c r="G304" s="75">
        <v>0</v>
      </c>
      <c r="H304" s="75">
        <v>0</v>
      </c>
      <c r="I304" s="76">
        <v>0</v>
      </c>
      <c r="J304" s="77">
        <f t="shared" si="2"/>
        <v>80.236999999999995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06"/>
      <c r="C305" s="1"/>
      <c r="D305" s="107" t="s">
        <v>390</v>
      </c>
      <c r="E305" s="107" t="s">
        <v>137</v>
      </c>
      <c r="F305" s="74">
        <v>101.03</v>
      </c>
      <c r="G305" s="75">
        <v>0</v>
      </c>
      <c r="H305" s="75">
        <v>0</v>
      </c>
      <c r="I305" s="76">
        <v>0</v>
      </c>
      <c r="J305" s="77">
        <f t="shared" si="2"/>
        <v>101.03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06"/>
      <c r="C306" s="1"/>
      <c r="D306" s="107" t="s">
        <v>391</v>
      </c>
      <c r="E306" s="107"/>
      <c r="F306" s="74">
        <v>1.079</v>
      </c>
      <c r="G306" s="75">
        <v>0</v>
      </c>
      <c r="H306" s="75">
        <v>0</v>
      </c>
      <c r="I306" s="76">
        <v>0</v>
      </c>
      <c r="J306" s="77">
        <f t="shared" si="2"/>
        <v>1.079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06"/>
      <c r="C307" s="1"/>
      <c r="D307" s="107" t="s">
        <v>392</v>
      </c>
      <c r="E307" s="107"/>
      <c r="F307" s="74">
        <v>0.873</v>
      </c>
      <c r="G307" s="75">
        <v>0</v>
      </c>
      <c r="H307" s="75">
        <v>0</v>
      </c>
      <c r="I307" s="76">
        <v>0</v>
      </c>
      <c r="J307" s="77">
        <f t="shared" si="2"/>
        <v>0.873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06"/>
      <c r="C308" s="1"/>
      <c r="D308" s="107" t="s">
        <v>393</v>
      </c>
      <c r="E308" s="107"/>
      <c r="F308" s="74">
        <v>-40</v>
      </c>
      <c r="G308" s="75">
        <v>0</v>
      </c>
      <c r="H308" s="75">
        <v>0</v>
      </c>
      <c r="I308" s="76">
        <v>0</v>
      </c>
      <c r="J308" s="77">
        <f t="shared" si="2"/>
        <v>-40</v>
      </c>
      <c r="K308" s="39"/>
      <c r="L308" s="10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65" t="s">
        <v>394</v>
      </c>
      <c r="C309" s="66"/>
      <c r="D309" s="66"/>
      <c r="E309" s="66"/>
      <c r="F309" s="108">
        <f>SUM(F294:F308)</f>
        <v>869.54899999999998</v>
      </c>
      <c r="G309" s="108">
        <f t="shared" ref="G309:H309" si="3">SUM(G294:G307)</f>
        <v>0</v>
      </c>
      <c r="H309" s="108">
        <f t="shared" si="3"/>
        <v>0</v>
      </c>
      <c r="I309" s="109">
        <v>0</v>
      </c>
      <c r="J309" s="110">
        <f>SUM(J294:J308)</f>
        <v>869.54899999999998</v>
      </c>
      <c r="K309" s="1"/>
      <c r="L309" s="11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71" t="s">
        <v>395</v>
      </c>
      <c r="C310" s="1" t="s">
        <v>396</v>
      </c>
      <c r="D310" s="91" t="s">
        <v>397</v>
      </c>
      <c r="E310" s="91"/>
      <c r="F310" s="112">
        <v>0.08</v>
      </c>
      <c r="G310" s="74">
        <v>0</v>
      </c>
      <c r="H310" s="74">
        <v>0</v>
      </c>
      <c r="I310" s="113">
        <v>0</v>
      </c>
      <c r="J310" s="77">
        <f t="shared" ref="J310:J320" si="4">SUM(F310:I310)</f>
        <v>0.08</v>
      </c>
      <c r="K310" s="1"/>
      <c r="L310" s="11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71"/>
      <c r="C311" s="114" t="s">
        <v>113</v>
      </c>
      <c r="D311" s="115" t="s">
        <v>398</v>
      </c>
      <c r="E311" s="115"/>
      <c r="F311" s="116">
        <v>8.5000000000000006E-2</v>
      </c>
      <c r="G311" s="74">
        <v>0</v>
      </c>
      <c r="H311" s="74">
        <v>0</v>
      </c>
      <c r="I311" s="113">
        <v>0</v>
      </c>
      <c r="J311" s="77">
        <f t="shared" si="4"/>
        <v>8.5000000000000006E-2</v>
      </c>
      <c r="K311" s="1"/>
      <c r="L311" s="11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71"/>
      <c r="C312" s="90"/>
      <c r="D312" s="91" t="s">
        <v>399</v>
      </c>
      <c r="E312" s="91"/>
      <c r="F312" s="112">
        <v>31.661999999999999</v>
      </c>
      <c r="G312" s="74">
        <v>0</v>
      </c>
      <c r="H312" s="74">
        <v>0</v>
      </c>
      <c r="I312" s="113">
        <v>0</v>
      </c>
      <c r="J312" s="77">
        <f t="shared" si="4"/>
        <v>31.661999999999999</v>
      </c>
      <c r="K312" s="1"/>
      <c r="L312" s="11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71"/>
      <c r="C313" s="90" t="s">
        <v>400</v>
      </c>
      <c r="D313" s="91" t="s">
        <v>401</v>
      </c>
      <c r="E313" s="91"/>
      <c r="F313" s="112">
        <v>1.5549999999999999</v>
      </c>
      <c r="G313" s="74">
        <v>0</v>
      </c>
      <c r="H313" s="74">
        <v>0</v>
      </c>
      <c r="I313" s="113">
        <v>0</v>
      </c>
      <c r="J313" s="77">
        <f t="shared" si="4"/>
        <v>1.5549999999999999</v>
      </c>
      <c r="K313" s="1"/>
      <c r="L313" s="11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71" t="s">
        <v>402</v>
      </c>
      <c r="C314" s="90" t="s">
        <v>209</v>
      </c>
      <c r="D314" s="91" t="s">
        <v>403</v>
      </c>
      <c r="E314" s="91"/>
      <c r="F314" s="112">
        <v>7</v>
      </c>
      <c r="G314" s="74">
        <v>0</v>
      </c>
      <c r="H314" s="74">
        <v>0</v>
      </c>
      <c r="I314" s="113">
        <v>0</v>
      </c>
      <c r="J314" s="77">
        <f t="shared" si="4"/>
        <v>7</v>
      </c>
      <c r="K314" s="1"/>
      <c r="L314" s="11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71"/>
      <c r="C315" s="90" t="s">
        <v>308</v>
      </c>
      <c r="D315" s="91" t="s">
        <v>404</v>
      </c>
      <c r="E315" s="91"/>
      <c r="F315" s="112">
        <v>0.03</v>
      </c>
      <c r="G315" s="74">
        <v>0</v>
      </c>
      <c r="H315" s="74">
        <v>0</v>
      </c>
      <c r="I315" s="113">
        <v>0</v>
      </c>
      <c r="J315" s="77">
        <f t="shared" si="4"/>
        <v>0.03</v>
      </c>
      <c r="K315" s="1"/>
      <c r="L315" s="11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71"/>
      <c r="C316" s="90" t="s">
        <v>241</v>
      </c>
      <c r="D316" s="91" t="s">
        <v>405</v>
      </c>
      <c r="E316" s="91"/>
      <c r="F316" s="112">
        <v>0.09</v>
      </c>
      <c r="G316" s="74">
        <v>0</v>
      </c>
      <c r="H316" s="74">
        <v>0</v>
      </c>
      <c r="I316" s="113">
        <v>0</v>
      </c>
      <c r="J316" s="77">
        <f t="shared" si="4"/>
        <v>0.09</v>
      </c>
      <c r="K316" s="1"/>
      <c r="L316" s="11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71"/>
      <c r="C317" s="90" t="s">
        <v>245</v>
      </c>
      <c r="D317" s="91" t="s">
        <v>406</v>
      </c>
      <c r="E317" s="91"/>
      <c r="F317" s="112">
        <v>0.71399999999999997</v>
      </c>
      <c r="G317" s="74">
        <v>0</v>
      </c>
      <c r="H317" s="74">
        <v>0</v>
      </c>
      <c r="I317" s="113">
        <v>0</v>
      </c>
      <c r="J317" s="77">
        <f t="shared" si="4"/>
        <v>0.71399999999999997</v>
      </c>
      <c r="K317" s="1"/>
      <c r="L317" s="11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71"/>
      <c r="C318" s="90" t="s">
        <v>113</v>
      </c>
      <c r="D318" s="91" t="s">
        <v>407</v>
      </c>
      <c r="E318" s="91"/>
      <c r="F318" s="112">
        <v>-1.9410000000000001</v>
      </c>
      <c r="G318" s="74">
        <v>0</v>
      </c>
      <c r="H318" s="74">
        <v>0</v>
      </c>
      <c r="I318" s="113">
        <v>0</v>
      </c>
      <c r="J318" s="77">
        <f t="shared" si="4"/>
        <v>-1.9410000000000001</v>
      </c>
      <c r="K318" s="1"/>
      <c r="L318" s="11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71"/>
      <c r="C319" s="90" t="s">
        <v>227</v>
      </c>
      <c r="D319" s="91" t="s">
        <v>408</v>
      </c>
      <c r="E319" s="91"/>
      <c r="F319" s="112">
        <v>1.2669999999999999</v>
      </c>
      <c r="G319" s="74">
        <v>0</v>
      </c>
      <c r="H319" s="74">
        <v>0</v>
      </c>
      <c r="I319" s="113">
        <v>0</v>
      </c>
      <c r="J319" s="77">
        <f t="shared" si="4"/>
        <v>1.2669999999999999</v>
      </c>
      <c r="K319" s="1"/>
      <c r="L319" s="11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71"/>
      <c r="C320" s="90" t="s">
        <v>400</v>
      </c>
      <c r="D320" s="91" t="s">
        <v>409</v>
      </c>
      <c r="E320" s="91"/>
      <c r="F320" s="112">
        <v>-0.25</v>
      </c>
      <c r="G320" s="74">
        <v>0</v>
      </c>
      <c r="H320" s="74">
        <v>0</v>
      </c>
      <c r="I320" s="113">
        <v>0</v>
      </c>
      <c r="J320" s="77">
        <f t="shared" si="4"/>
        <v>-0.25</v>
      </c>
      <c r="K320" s="1"/>
      <c r="L320" s="11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65" t="s">
        <v>410</v>
      </c>
      <c r="C321" s="66"/>
      <c r="D321" s="117"/>
      <c r="E321" s="117"/>
      <c r="F321" s="108">
        <f t="shared" ref="F321:H321" si="5">SUM(F310:F320)</f>
        <v>40.292000000000002</v>
      </c>
      <c r="G321" s="108">
        <f t="shared" si="5"/>
        <v>0</v>
      </c>
      <c r="H321" s="108">
        <f t="shared" si="5"/>
        <v>0</v>
      </c>
      <c r="I321" s="109">
        <v>0</v>
      </c>
      <c r="J321" s="110">
        <f>SUM(J310:J320)</f>
        <v>40.292000000000002</v>
      </c>
      <c r="K321" s="111"/>
      <c r="L321" s="1"/>
      <c r="M321" s="11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71" t="s">
        <v>132</v>
      </c>
      <c r="C322" s="1" t="s">
        <v>411</v>
      </c>
      <c r="D322" s="1"/>
      <c r="E322" s="1"/>
      <c r="F322" s="75">
        <v>-9024.2199999999993</v>
      </c>
      <c r="G322" s="75">
        <v>0</v>
      </c>
      <c r="H322" s="75">
        <v>0</v>
      </c>
      <c r="I322" s="76">
        <v>0</v>
      </c>
      <c r="J322" s="77">
        <f t="shared" ref="J322:J324" si="6">SUM(F322:I322)</f>
        <v>-9024.2199999999993</v>
      </c>
      <c r="K322" s="111"/>
      <c r="L322" s="1"/>
      <c r="M322" s="11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71" t="s">
        <v>151</v>
      </c>
      <c r="C323" s="1" t="s">
        <v>73</v>
      </c>
      <c r="D323" s="1" t="s">
        <v>412</v>
      </c>
      <c r="E323" s="1"/>
      <c r="F323" s="75">
        <v>9024.2199999999993</v>
      </c>
      <c r="G323" s="75">
        <v>0</v>
      </c>
      <c r="H323" s="75">
        <v>0</v>
      </c>
      <c r="I323" s="75">
        <v>-9024.2199999999993</v>
      </c>
      <c r="J323" s="77">
        <f t="shared" si="6"/>
        <v>0</v>
      </c>
      <c r="K323" s="111"/>
      <c r="L323" s="1"/>
      <c r="M323" s="11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71"/>
      <c r="C324" s="1" t="s">
        <v>413</v>
      </c>
      <c r="D324" s="1"/>
      <c r="E324" s="1"/>
      <c r="F324" s="75">
        <v>0</v>
      </c>
      <c r="G324" s="75">
        <v>0</v>
      </c>
      <c r="H324" s="75">
        <v>0</v>
      </c>
      <c r="I324" s="75">
        <v>149.23599999999999</v>
      </c>
      <c r="J324" s="77">
        <f t="shared" si="6"/>
        <v>149.23599999999999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65" t="s">
        <v>414</v>
      </c>
      <c r="C325" s="66"/>
      <c r="D325" s="66"/>
      <c r="E325" s="66"/>
      <c r="F325" s="108">
        <f t="shared" ref="F325:J325" si="7">SUM(F322:F324)</f>
        <v>0</v>
      </c>
      <c r="G325" s="108">
        <f t="shared" si="7"/>
        <v>0</v>
      </c>
      <c r="H325" s="108">
        <f t="shared" si="7"/>
        <v>0</v>
      </c>
      <c r="I325" s="108">
        <f t="shared" si="7"/>
        <v>-8874.9839999999986</v>
      </c>
      <c r="J325" s="110">
        <f t="shared" si="7"/>
        <v>-8874.9839999999986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94" t="s">
        <v>415</v>
      </c>
      <c r="C326" s="118"/>
      <c r="D326" s="95"/>
      <c r="E326" s="95"/>
      <c r="F326" s="96">
        <f t="shared" ref="F326:J326" si="8">F309+F321+F325</f>
        <v>909.84100000000001</v>
      </c>
      <c r="G326" s="96">
        <f t="shared" si="8"/>
        <v>0</v>
      </c>
      <c r="H326" s="96">
        <f t="shared" si="8"/>
        <v>0</v>
      </c>
      <c r="I326" s="96">
        <f t="shared" si="8"/>
        <v>-8874.9839999999986</v>
      </c>
      <c r="J326" s="97">
        <f t="shared" si="8"/>
        <v>-7965.1429999999982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19" t="s">
        <v>416</v>
      </c>
      <c r="C328" s="120"/>
      <c r="D328" s="121"/>
      <c r="E328" s="121"/>
      <c r="F328" s="122">
        <f t="shared" ref="F328:J328" si="9">F326+F291</f>
        <v>10619.341949080617</v>
      </c>
      <c r="G328" s="122">
        <f t="shared" si="9"/>
        <v>38.997926848730117</v>
      </c>
      <c r="H328" s="122">
        <f t="shared" si="9"/>
        <v>1313.3399101081332</v>
      </c>
      <c r="I328" s="122">
        <f t="shared" si="9"/>
        <v>-8874.9839999999986</v>
      </c>
      <c r="J328" s="123">
        <f t="shared" si="9"/>
        <v>3096.6957860374805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24" t="s">
        <v>417</v>
      </c>
      <c r="C329" s="125"/>
      <c r="D329" s="126"/>
      <c r="E329" s="126"/>
      <c r="F329" s="127">
        <f t="shared" ref="F329:J329" si="10">F6+F328</f>
        <v>40083.725202941314</v>
      </c>
      <c r="G329" s="127">
        <f t="shared" si="10"/>
        <v>912.24992684873007</v>
      </c>
      <c r="H329" s="127">
        <f t="shared" si="10"/>
        <v>1585.8033881081333</v>
      </c>
      <c r="I329" s="127">
        <f t="shared" si="10"/>
        <v>-8874.9839999999986</v>
      </c>
      <c r="J329" s="128">
        <f t="shared" si="10"/>
        <v>33706.794517898183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88"/>
      <c r="D331" s="1"/>
      <c r="E331" s="1"/>
      <c r="F331" s="10"/>
      <c r="G331" s="10"/>
      <c r="H331" s="10"/>
      <c r="I331" s="10"/>
      <c r="J331" s="10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6"/>
      <c r="C332" s="84"/>
      <c r="D332" s="1"/>
      <c r="E332" s="1"/>
      <c r="F332" s="129"/>
      <c r="G332" s="10"/>
      <c r="H332" s="10"/>
      <c r="I332" s="10"/>
      <c r="J332" s="10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6"/>
      <c r="C333" s="88"/>
      <c r="D333" s="1"/>
      <c r="E333" s="1"/>
      <c r="F333" s="10"/>
      <c r="G333" s="10"/>
      <c r="H333" s="10"/>
      <c r="I333" s="10"/>
      <c r="J333" s="10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88"/>
      <c r="D334" s="1"/>
      <c r="E334" s="1"/>
      <c r="F334" s="10"/>
      <c r="G334" s="10"/>
      <c r="H334" s="10"/>
      <c r="I334" s="10"/>
      <c r="J334" s="10"/>
      <c r="K334" s="1"/>
      <c r="L334" s="10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88"/>
      <c r="D335" s="1"/>
      <c r="E335" s="1"/>
      <c r="F335" s="10"/>
      <c r="G335" s="10"/>
      <c r="H335" s="10"/>
      <c r="I335" s="10"/>
      <c r="J335" s="10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30"/>
      <c r="D336" s="1"/>
      <c r="E336" s="1"/>
      <c r="F336" s="10"/>
      <c r="G336" s="10"/>
      <c r="H336" s="10"/>
      <c r="I336" s="10"/>
      <c r="J336" s="10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30"/>
      <c r="D337" s="1"/>
      <c r="E337" s="1"/>
      <c r="F337" s="10"/>
      <c r="G337" s="10"/>
      <c r="H337" s="10"/>
      <c r="I337" s="10"/>
      <c r="J337" s="10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30"/>
      <c r="D338" s="1"/>
      <c r="E338" s="1"/>
      <c r="F338" s="10"/>
      <c r="G338" s="10"/>
      <c r="H338" s="10"/>
      <c r="I338" s="10"/>
      <c r="J338" s="10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30"/>
      <c r="D339" s="1"/>
      <c r="E339" s="1"/>
      <c r="F339" s="10"/>
      <c r="G339" s="10"/>
      <c r="H339" s="10"/>
      <c r="I339" s="10"/>
      <c r="J339" s="10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30"/>
      <c r="D340" s="1"/>
      <c r="E340" s="1"/>
      <c r="F340" s="10"/>
      <c r="G340" s="10"/>
      <c r="H340" s="10"/>
      <c r="I340" s="10"/>
      <c r="J340" s="10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30"/>
      <c r="D341" s="1"/>
      <c r="E341" s="1"/>
      <c r="F341" s="10"/>
      <c r="G341" s="10"/>
      <c r="H341" s="10"/>
      <c r="I341" s="10"/>
      <c r="J341" s="10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88"/>
      <c r="D342" s="1"/>
      <c r="E342" s="1"/>
      <c r="F342" s="10"/>
      <c r="G342" s="10"/>
      <c r="H342" s="10"/>
      <c r="I342" s="10"/>
      <c r="J342" s="10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88"/>
      <c r="D343" s="1"/>
      <c r="E343" s="1"/>
      <c r="F343" s="10"/>
      <c r="G343" s="10"/>
      <c r="H343" s="10"/>
      <c r="I343" s="10"/>
      <c r="J343" s="10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84"/>
      <c r="D344" s="1"/>
      <c r="E344" s="1"/>
      <c r="F344" s="10"/>
      <c r="G344" s="10"/>
      <c r="H344" s="10"/>
      <c r="I344" s="10"/>
      <c r="J344" s="10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88"/>
      <c r="D345" s="1"/>
      <c r="E345" s="1"/>
      <c r="F345" s="10"/>
      <c r="G345" s="10"/>
      <c r="H345" s="10"/>
      <c r="I345" s="10"/>
      <c r="J345" s="10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0"/>
      <c r="G346" s="10"/>
      <c r="H346" s="10"/>
      <c r="I346" s="10"/>
      <c r="J346" s="10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0"/>
      <c r="G347" s="10"/>
      <c r="H347" s="10"/>
      <c r="I347" s="10"/>
      <c r="J347" s="10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0"/>
      <c r="G348" s="10"/>
      <c r="H348" s="10"/>
      <c r="I348" s="10"/>
      <c r="J348" s="10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0"/>
      <c r="G349" s="10"/>
      <c r="H349" s="10"/>
      <c r="I349" s="10"/>
      <c r="J349" s="10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0"/>
      <c r="G350" s="10"/>
      <c r="H350" s="10"/>
      <c r="I350" s="10"/>
      <c r="J350" s="10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0"/>
      <c r="G351" s="10"/>
      <c r="H351" s="10"/>
      <c r="I351" s="10"/>
      <c r="J351" s="10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0"/>
      <c r="G352" s="10"/>
      <c r="H352" s="10"/>
      <c r="I352" s="10"/>
      <c r="J352" s="10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0"/>
      <c r="G353" s="10"/>
      <c r="H353" s="10"/>
      <c r="I353" s="10"/>
      <c r="J353" s="10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0"/>
      <c r="G354" s="10"/>
      <c r="H354" s="10"/>
      <c r="I354" s="10"/>
      <c r="J354" s="10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0"/>
      <c r="G355" s="10"/>
      <c r="H355" s="10"/>
      <c r="I355" s="10"/>
      <c r="J355" s="10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0"/>
      <c r="G356" s="10"/>
      <c r="H356" s="10"/>
      <c r="I356" s="10"/>
      <c r="J356" s="10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0"/>
      <c r="G357" s="10"/>
      <c r="H357" s="10"/>
      <c r="I357" s="10"/>
      <c r="J357" s="10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0"/>
      <c r="G358" s="10"/>
      <c r="H358" s="10"/>
      <c r="I358" s="10"/>
      <c r="J358" s="10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0"/>
      <c r="G359" s="10"/>
      <c r="H359" s="10"/>
      <c r="I359" s="10"/>
      <c r="J359" s="10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0"/>
      <c r="G360" s="10"/>
      <c r="H360" s="10"/>
      <c r="I360" s="10"/>
      <c r="J360" s="10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0"/>
      <c r="G361" s="10"/>
      <c r="H361" s="10"/>
      <c r="I361" s="10"/>
      <c r="J361" s="10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C15" sqref="C15"/>
    </sheetView>
  </sheetViews>
  <sheetFormatPr defaultColWidth="12.6640625" defaultRowHeight="15" customHeight="1"/>
  <cols>
    <col min="1" max="1" width="7.6640625" customWidth="1"/>
    <col min="2" max="2" width="28.9140625" customWidth="1"/>
    <col min="3" max="3" width="56.4140625" customWidth="1"/>
    <col min="4" max="4" width="70.75" customWidth="1"/>
    <col min="5" max="5" width="7.4140625" customWidth="1"/>
    <col min="6" max="8" width="16.1640625" customWidth="1"/>
    <col min="9" max="9" width="7.6640625" customWidth="1"/>
    <col min="10" max="10" width="26.1640625" customWidth="1"/>
    <col min="11" max="26" width="7.6640625" customWidth="1"/>
  </cols>
  <sheetData>
    <row r="1" spans="2:10" ht="14.25" customHeight="1">
      <c r="B1" s="1"/>
      <c r="C1" s="1"/>
      <c r="D1" s="1"/>
      <c r="E1" s="1"/>
      <c r="F1" s="1"/>
      <c r="G1" s="1"/>
      <c r="H1" s="1"/>
    </row>
    <row r="2" spans="2:10" ht="14.25" customHeight="1">
      <c r="B2" s="2" t="s">
        <v>418</v>
      </c>
      <c r="C2" s="1"/>
      <c r="D2" s="1"/>
      <c r="E2" s="1"/>
      <c r="F2" s="1"/>
      <c r="G2" s="1"/>
      <c r="H2" s="1"/>
    </row>
    <row r="3" spans="2:10" ht="14.25" customHeight="1">
      <c r="B3" s="2"/>
      <c r="C3" s="1"/>
      <c r="D3" s="1"/>
      <c r="E3" s="1"/>
      <c r="F3" s="1"/>
      <c r="G3" s="1"/>
      <c r="H3" s="1"/>
    </row>
    <row r="4" spans="2:10" ht="14.25" customHeight="1">
      <c r="B4" s="131" t="s">
        <v>419</v>
      </c>
      <c r="C4" s="1"/>
      <c r="D4" s="1"/>
      <c r="E4" s="1"/>
      <c r="F4" s="1"/>
      <c r="G4" s="1"/>
      <c r="H4" s="1"/>
    </row>
    <row r="5" spans="2:10" ht="45.75" customHeight="1">
      <c r="B5" s="132" t="s">
        <v>1</v>
      </c>
      <c r="C5" s="133"/>
      <c r="D5" s="134"/>
      <c r="E5" s="135"/>
      <c r="F5" s="62" t="s">
        <v>420</v>
      </c>
      <c r="G5" s="62" t="s">
        <v>421</v>
      </c>
      <c r="H5" s="63" t="s">
        <v>422</v>
      </c>
      <c r="J5" s="64"/>
    </row>
    <row r="6" spans="2:10" ht="14.25" customHeight="1">
      <c r="B6" s="65" t="s">
        <v>423</v>
      </c>
      <c r="C6" s="66"/>
      <c r="D6" s="136"/>
      <c r="E6" s="136"/>
      <c r="F6" s="137">
        <v>3355.6030000000001</v>
      </c>
      <c r="G6" s="138">
        <v>147.75899999999999</v>
      </c>
      <c r="H6" s="139">
        <f t="shared" ref="H6:H43" si="0">SUM(F6:G6)</f>
        <v>3503.3620000000001</v>
      </c>
      <c r="J6" s="1"/>
    </row>
    <row r="7" spans="2:10" ht="14.25" customHeight="1">
      <c r="B7" s="71" t="s">
        <v>424</v>
      </c>
      <c r="C7" s="88" t="s">
        <v>425</v>
      </c>
      <c r="D7" s="140" t="s">
        <v>426</v>
      </c>
      <c r="E7" s="140"/>
      <c r="F7" s="141">
        <v>2.4525000000000001</v>
      </c>
      <c r="G7" s="75">
        <v>0</v>
      </c>
      <c r="H7" s="77">
        <f t="shared" si="0"/>
        <v>2.4525000000000001</v>
      </c>
    </row>
    <row r="8" spans="2:10" ht="14.25" customHeight="1">
      <c r="B8" s="71"/>
      <c r="C8" s="84"/>
      <c r="D8" s="140" t="s">
        <v>427</v>
      </c>
      <c r="E8" s="140"/>
      <c r="F8" s="141">
        <v>8.2593332999999998</v>
      </c>
      <c r="G8" s="75">
        <v>0</v>
      </c>
      <c r="H8" s="77">
        <f t="shared" si="0"/>
        <v>8.2593332999999998</v>
      </c>
    </row>
    <row r="9" spans="2:10" ht="14.25" customHeight="1">
      <c r="B9" s="71"/>
      <c r="C9" s="84"/>
      <c r="D9" s="140" t="s">
        <v>428</v>
      </c>
      <c r="E9" s="140"/>
      <c r="F9" s="141">
        <v>0</v>
      </c>
      <c r="G9" s="75">
        <v>1.675548</v>
      </c>
      <c r="H9" s="77">
        <f t="shared" si="0"/>
        <v>1.675548</v>
      </c>
    </row>
    <row r="10" spans="2:10" ht="14.25" customHeight="1">
      <c r="B10" s="71"/>
      <c r="C10" s="84"/>
      <c r="D10" s="140" t="s">
        <v>429</v>
      </c>
      <c r="E10" s="140"/>
      <c r="F10" s="141">
        <v>0</v>
      </c>
      <c r="G10" s="75">
        <v>0.39240000000000003</v>
      </c>
      <c r="H10" s="77">
        <f t="shared" si="0"/>
        <v>0.39240000000000003</v>
      </c>
    </row>
    <row r="11" spans="2:10" ht="14.25" customHeight="1">
      <c r="B11" s="71"/>
      <c r="C11" s="88" t="s">
        <v>430</v>
      </c>
      <c r="D11" s="140" t="s">
        <v>431</v>
      </c>
      <c r="E11" s="140"/>
      <c r="F11" s="141">
        <v>31.392000000000003</v>
      </c>
      <c r="G11" s="75">
        <v>0</v>
      </c>
      <c r="H11" s="77">
        <f t="shared" si="0"/>
        <v>31.392000000000003</v>
      </c>
    </row>
    <row r="12" spans="2:10" ht="14.25" customHeight="1">
      <c r="B12" s="71"/>
      <c r="C12" s="88"/>
      <c r="D12" s="140" t="s">
        <v>432</v>
      </c>
      <c r="E12" s="140"/>
      <c r="F12" s="141">
        <v>12.262500000000001</v>
      </c>
      <c r="G12" s="75">
        <v>0</v>
      </c>
      <c r="H12" s="77">
        <f t="shared" si="0"/>
        <v>12.262500000000001</v>
      </c>
    </row>
    <row r="13" spans="2:10" ht="14.25" customHeight="1">
      <c r="B13" s="71"/>
      <c r="C13" s="88"/>
      <c r="D13" s="140" t="s">
        <v>433</v>
      </c>
      <c r="E13" s="140"/>
      <c r="F13" s="141">
        <v>117.72000000000001</v>
      </c>
      <c r="G13" s="75">
        <v>0</v>
      </c>
      <c r="H13" s="77">
        <f t="shared" si="0"/>
        <v>117.72000000000001</v>
      </c>
    </row>
    <row r="14" spans="2:10" ht="14.25" customHeight="1">
      <c r="B14" s="71"/>
      <c r="C14" s="130" t="s">
        <v>434</v>
      </c>
      <c r="D14" s="140" t="s">
        <v>435</v>
      </c>
      <c r="E14" s="140"/>
      <c r="F14" s="141">
        <v>0.24525000000000002</v>
      </c>
      <c r="G14" s="75">
        <v>0</v>
      </c>
      <c r="H14" s="77">
        <f t="shared" si="0"/>
        <v>0.24525000000000002</v>
      </c>
    </row>
    <row r="15" spans="2:10" ht="14.25" customHeight="1">
      <c r="B15" s="71"/>
      <c r="C15" s="130"/>
      <c r="D15" s="140" t="s">
        <v>436</v>
      </c>
      <c r="E15" s="140"/>
      <c r="F15" s="141">
        <v>0.44145000000000001</v>
      </c>
      <c r="G15" s="75">
        <v>0</v>
      </c>
      <c r="H15" s="77">
        <f t="shared" si="0"/>
        <v>0.44145000000000001</v>
      </c>
    </row>
    <row r="16" spans="2:10" ht="14.25" customHeight="1">
      <c r="B16" s="71"/>
      <c r="C16" s="130" t="s">
        <v>98</v>
      </c>
      <c r="D16" s="141" t="s">
        <v>437</v>
      </c>
      <c r="E16" s="141"/>
      <c r="F16" s="141">
        <v>4.9050000000000002</v>
      </c>
      <c r="G16" s="75">
        <v>0</v>
      </c>
      <c r="H16" s="77">
        <f t="shared" si="0"/>
        <v>4.9050000000000002</v>
      </c>
    </row>
    <row r="17" spans="2:10" ht="14.25" customHeight="1">
      <c r="B17" s="71"/>
      <c r="C17" s="88" t="s">
        <v>438</v>
      </c>
      <c r="D17" s="141" t="s">
        <v>439</v>
      </c>
      <c r="E17" s="141"/>
      <c r="F17" s="141">
        <v>23.2</v>
      </c>
      <c r="G17" s="75">
        <v>0</v>
      </c>
      <c r="H17" s="77">
        <f t="shared" si="0"/>
        <v>23.2</v>
      </c>
    </row>
    <row r="18" spans="2:10" ht="14.25" customHeight="1">
      <c r="B18" s="71"/>
      <c r="C18" s="88"/>
      <c r="D18" s="141" t="s">
        <v>440</v>
      </c>
      <c r="E18" s="141"/>
      <c r="F18" s="141">
        <v>24.525000000000002</v>
      </c>
      <c r="G18" s="75">
        <v>0</v>
      </c>
      <c r="H18" s="77">
        <f t="shared" si="0"/>
        <v>24.525000000000002</v>
      </c>
    </row>
    <row r="19" spans="2:10" ht="14.25" customHeight="1">
      <c r="B19" s="71"/>
      <c r="C19" s="84"/>
      <c r="D19" s="141" t="s">
        <v>441</v>
      </c>
      <c r="E19" s="141"/>
      <c r="F19" s="141">
        <v>29.430000000000003</v>
      </c>
      <c r="G19" s="86">
        <v>0</v>
      </c>
      <c r="H19" s="77">
        <f t="shared" si="0"/>
        <v>29.430000000000003</v>
      </c>
    </row>
    <row r="20" spans="2:10" ht="14.25" customHeight="1">
      <c r="B20" s="71"/>
      <c r="C20" s="88"/>
      <c r="D20" s="140" t="s">
        <v>442</v>
      </c>
      <c r="E20" s="140"/>
      <c r="F20" s="141">
        <v>2.1343999999999999</v>
      </c>
      <c r="G20" s="86">
        <v>0</v>
      </c>
      <c r="H20" s="77">
        <f t="shared" si="0"/>
        <v>2.1343999999999999</v>
      </c>
    </row>
    <row r="21" spans="2:10" ht="14.25" customHeight="1">
      <c r="B21" s="65" t="s">
        <v>443</v>
      </c>
      <c r="C21" s="142"/>
      <c r="D21" s="143"/>
      <c r="E21" s="143"/>
      <c r="F21" s="144">
        <f t="shared" ref="F21:G21" si="1">SUM(F7:F20)</f>
        <v>256.96743330000004</v>
      </c>
      <c r="G21" s="68">
        <f t="shared" si="1"/>
        <v>2.0679479999999999</v>
      </c>
      <c r="H21" s="70">
        <f t="shared" si="0"/>
        <v>259.03538130000004</v>
      </c>
      <c r="J21" s="79"/>
    </row>
    <row r="22" spans="2:10" ht="14.25" customHeight="1">
      <c r="B22" s="71" t="s">
        <v>444</v>
      </c>
      <c r="C22" s="130" t="s">
        <v>445</v>
      </c>
      <c r="D22" s="81" t="s">
        <v>446</v>
      </c>
      <c r="E22" s="81"/>
      <c r="F22" s="141">
        <v>23.25</v>
      </c>
      <c r="G22" s="75">
        <v>0</v>
      </c>
      <c r="H22" s="77">
        <f t="shared" si="0"/>
        <v>23.25</v>
      </c>
      <c r="J22" s="1"/>
    </row>
    <row r="23" spans="2:10" ht="14.25" customHeight="1">
      <c r="B23" s="65" t="s">
        <v>447</v>
      </c>
      <c r="C23" s="66"/>
      <c r="D23" s="136"/>
      <c r="E23" s="136"/>
      <c r="F23" s="144">
        <f t="shared" ref="F23:G23" si="2">SUM(F22)</f>
        <v>23.25</v>
      </c>
      <c r="G23" s="68">
        <f t="shared" si="2"/>
        <v>0</v>
      </c>
      <c r="H23" s="70">
        <f t="shared" si="0"/>
        <v>23.25</v>
      </c>
      <c r="J23" s="1"/>
    </row>
    <row r="24" spans="2:10" ht="14.25" customHeight="1">
      <c r="B24" s="71" t="s">
        <v>448</v>
      </c>
      <c r="C24" s="88" t="s">
        <v>430</v>
      </c>
      <c r="D24" s="145" t="s">
        <v>449</v>
      </c>
      <c r="E24" s="140"/>
      <c r="F24" s="141">
        <v>58.68</v>
      </c>
      <c r="G24" s="75">
        <v>0</v>
      </c>
      <c r="H24" s="77">
        <f t="shared" si="0"/>
        <v>58.68</v>
      </c>
    </row>
    <row r="25" spans="2:10" ht="14.25" customHeight="1">
      <c r="B25" s="71"/>
      <c r="C25" s="130"/>
      <c r="D25" s="140" t="s">
        <v>450</v>
      </c>
      <c r="E25" s="140"/>
      <c r="F25" s="141">
        <v>29.34</v>
      </c>
      <c r="G25" s="75">
        <v>0</v>
      </c>
      <c r="H25" s="77">
        <f t="shared" si="0"/>
        <v>29.34</v>
      </c>
    </row>
    <row r="26" spans="2:10" ht="14.25" customHeight="1">
      <c r="B26" s="71"/>
      <c r="C26" s="130"/>
      <c r="D26" s="140" t="s">
        <v>451</v>
      </c>
      <c r="E26" s="140"/>
      <c r="F26" s="141">
        <v>9.7799999999999994</v>
      </c>
      <c r="G26" s="75">
        <v>0</v>
      </c>
      <c r="H26" s="77">
        <f t="shared" si="0"/>
        <v>9.7799999999999994</v>
      </c>
    </row>
    <row r="27" spans="2:10" ht="14.25" customHeight="1">
      <c r="B27" s="71"/>
      <c r="C27" s="130"/>
      <c r="D27" s="140" t="s">
        <v>452</v>
      </c>
      <c r="E27" s="140"/>
      <c r="F27" s="141">
        <v>0</v>
      </c>
      <c r="G27" s="75">
        <v>7.8239999999999998</v>
      </c>
      <c r="H27" s="77">
        <f t="shared" si="0"/>
        <v>7.8239999999999998</v>
      </c>
    </row>
    <row r="28" spans="2:10" ht="14.25" customHeight="1">
      <c r="B28" s="71"/>
      <c r="C28" s="130"/>
      <c r="D28" s="140" t="s">
        <v>453</v>
      </c>
      <c r="E28" s="140"/>
      <c r="F28" s="141">
        <v>0</v>
      </c>
      <c r="G28" s="75">
        <v>311.29739999999998</v>
      </c>
      <c r="H28" s="77">
        <f t="shared" si="0"/>
        <v>311.29739999999998</v>
      </c>
    </row>
    <row r="29" spans="2:10" ht="14.25" customHeight="1">
      <c r="B29" s="71"/>
      <c r="C29" s="130"/>
      <c r="D29" s="140" t="s">
        <v>454</v>
      </c>
      <c r="E29" s="140"/>
      <c r="F29" s="141">
        <v>0</v>
      </c>
      <c r="G29" s="75">
        <v>36.186</v>
      </c>
      <c r="H29" s="77">
        <f t="shared" si="0"/>
        <v>36.186</v>
      </c>
    </row>
    <row r="30" spans="2:10" ht="14.25" customHeight="1">
      <c r="B30" s="71"/>
      <c r="C30" s="130" t="s">
        <v>434</v>
      </c>
      <c r="D30" s="140" t="s">
        <v>455</v>
      </c>
      <c r="E30" s="140"/>
      <c r="F30" s="141">
        <v>0.1467</v>
      </c>
      <c r="G30" s="75">
        <v>0</v>
      </c>
      <c r="H30" s="77">
        <f t="shared" si="0"/>
        <v>0.1467</v>
      </c>
    </row>
    <row r="31" spans="2:10" ht="14.25" customHeight="1">
      <c r="B31" s="71"/>
      <c r="C31" s="88" t="s">
        <v>456</v>
      </c>
      <c r="D31" s="85" t="s">
        <v>457</v>
      </c>
      <c r="E31" s="85"/>
      <c r="F31" s="141">
        <v>84.010199999999998</v>
      </c>
      <c r="G31" s="75">
        <v>0</v>
      </c>
      <c r="H31" s="77">
        <f t="shared" si="0"/>
        <v>84.010199999999998</v>
      </c>
    </row>
    <row r="32" spans="2:10" ht="14.25" customHeight="1">
      <c r="B32" s="71"/>
      <c r="C32" s="88" t="s">
        <v>438</v>
      </c>
      <c r="D32" s="140" t="s">
        <v>458</v>
      </c>
      <c r="E32" s="140"/>
      <c r="F32" s="141">
        <v>3.9119999999999999</v>
      </c>
      <c r="G32" s="75">
        <v>0</v>
      </c>
      <c r="H32" s="77">
        <f t="shared" si="0"/>
        <v>3.9119999999999999</v>
      </c>
    </row>
    <row r="33" spans="2:8" ht="14.25" customHeight="1">
      <c r="B33" s="71"/>
      <c r="C33" s="84"/>
      <c r="D33" s="140" t="s">
        <v>459</v>
      </c>
      <c r="E33" s="140"/>
      <c r="F33" s="141">
        <v>0.97799999999999998</v>
      </c>
      <c r="G33" s="75">
        <v>0</v>
      </c>
      <c r="H33" s="77">
        <f t="shared" si="0"/>
        <v>0.97799999999999998</v>
      </c>
    </row>
    <row r="34" spans="2:8" ht="14.25" customHeight="1">
      <c r="B34" s="71"/>
      <c r="C34" s="88"/>
      <c r="D34" s="140" t="s">
        <v>460</v>
      </c>
      <c r="E34" s="140"/>
      <c r="F34" s="141">
        <v>2.9144399999999999</v>
      </c>
      <c r="G34" s="75">
        <v>0</v>
      </c>
      <c r="H34" s="77">
        <f t="shared" si="0"/>
        <v>2.9144399999999999</v>
      </c>
    </row>
    <row r="35" spans="2:8" ht="14.25" customHeight="1">
      <c r="B35" s="71"/>
      <c r="C35" s="88"/>
      <c r="D35" s="140" t="s">
        <v>461</v>
      </c>
      <c r="E35" s="140"/>
      <c r="F35" s="141">
        <v>20.538</v>
      </c>
      <c r="G35" s="75">
        <v>0</v>
      </c>
      <c r="H35" s="77">
        <f t="shared" si="0"/>
        <v>20.538</v>
      </c>
    </row>
    <row r="36" spans="2:8" ht="14.25" customHeight="1">
      <c r="B36" s="65" t="s">
        <v>462</v>
      </c>
      <c r="C36" s="66"/>
      <c r="D36" s="136"/>
      <c r="E36" s="136"/>
      <c r="F36" s="144">
        <f t="shared" ref="F36:G36" si="3">SUM(F24:F35)</f>
        <v>210.29934000000003</v>
      </c>
      <c r="G36" s="144">
        <f t="shared" si="3"/>
        <v>355.30739999999997</v>
      </c>
      <c r="H36" s="70">
        <f t="shared" si="0"/>
        <v>565.60673999999995</v>
      </c>
    </row>
    <row r="37" spans="2:8" ht="14.25" customHeight="1">
      <c r="B37" s="71" t="s">
        <v>463</v>
      </c>
      <c r="C37" s="10" t="s">
        <v>438</v>
      </c>
      <c r="D37" s="85" t="s">
        <v>464</v>
      </c>
      <c r="E37" s="85"/>
      <c r="F37" s="141">
        <v>0.48750000000000004</v>
      </c>
      <c r="G37" s="75">
        <v>0</v>
      </c>
      <c r="H37" s="77">
        <f t="shared" si="0"/>
        <v>0.48750000000000004</v>
      </c>
    </row>
    <row r="38" spans="2:8" ht="14.25" customHeight="1">
      <c r="B38" s="71"/>
      <c r="C38" s="10" t="s">
        <v>98</v>
      </c>
      <c r="D38" s="140" t="s">
        <v>465</v>
      </c>
      <c r="E38" s="140"/>
      <c r="F38" s="141">
        <v>0.58499999999999996</v>
      </c>
      <c r="G38" s="75">
        <v>0</v>
      </c>
      <c r="H38" s="77">
        <f t="shared" si="0"/>
        <v>0.58499999999999996</v>
      </c>
    </row>
    <row r="39" spans="2:8" ht="14.25" customHeight="1">
      <c r="B39" s="71"/>
      <c r="C39" s="10" t="s">
        <v>425</v>
      </c>
      <c r="D39" s="140" t="s">
        <v>466</v>
      </c>
      <c r="E39" s="140"/>
      <c r="F39" s="141">
        <v>0.29249999999999998</v>
      </c>
      <c r="G39" s="75">
        <v>0</v>
      </c>
      <c r="H39" s="77">
        <f t="shared" si="0"/>
        <v>0.29249999999999998</v>
      </c>
    </row>
    <row r="40" spans="2:8" ht="14.25" customHeight="1">
      <c r="B40" s="71"/>
      <c r="C40" s="10" t="s">
        <v>467</v>
      </c>
      <c r="D40" s="140" t="s">
        <v>468</v>
      </c>
      <c r="E40" s="140"/>
      <c r="F40" s="141">
        <v>0.28236</v>
      </c>
      <c r="G40" s="75">
        <v>0</v>
      </c>
      <c r="H40" s="77">
        <f t="shared" si="0"/>
        <v>0.28236</v>
      </c>
    </row>
    <row r="41" spans="2:8" ht="14.25" customHeight="1">
      <c r="B41" s="71"/>
      <c r="C41" s="10" t="s">
        <v>469</v>
      </c>
      <c r="D41" s="140" t="s">
        <v>470</v>
      </c>
      <c r="E41" s="140"/>
      <c r="F41" s="141">
        <v>6.1425000000000001</v>
      </c>
      <c r="G41" s="75">
        <v>0</v>
      </c>
      <c r="H41" s="77">
        <f t="shared" si="0"/>
        <v>6.1425000000000001</v>
      </c>
    </row>
    <row r="42" spans="2:8" ht="14.25" customHeight="1">
      <c r="B42" s="71"/>
      <c r="C42" s="10" t="s">
        <v>430</v>
      </c>
      <c r="D42" s="140" t="s">
        <v>471</v>
      </c>
      <c r="E42" s="140"/>
      <c r="F42" s="141">
        <v>0</v>
      </c>
      <c r="G42" s="75">
        <v>14.040000000000001</v>
      </c>
      <c r="H42" s="77">
        <f t="shared" si="0"/>
        <v>14.040000000000001</v>
      </c>
    </row>
    <row r="43" spans="2:8" ht="14.25" customHeight="1">
      <c r="B43" s="146" t="s">
        <v>472</v>
      </c>
      <c r="C43" s="66"/>
      <c r="D43" s="136"/>
      <c r="E43" s="136"/>
      <c r="F43" s="147">
        <f t="shared" ref="F43:G43" si="4">SUM(F37:F42)</f>
        <v>7.78986</v>
      </c>
      <c r="G43" s="147">
        <f t="shared" si="4"/>
        <v>14.040000000000001</v>
      </c>
      <c r="H43" s="110">
        <f t="shared" si="0"/>
        <v>21.82986</v>
      </c>
    </row>
    <row r="44" spans="2:8" ht="14.25" customHeight="1">
      <c r="B44" s="148" t="s">
        <v>473</v>
      </c>
      <c r="C44" s="149"/>
      <c r="D44" s="150"/>
      <c r="E44" s="150"/>
      <c r="F44" s="151">
        <f t="shared" ref="F44:H44" si="5">F21+F23+F36+F43</f>
        <v>498.30663330000004</v>
      </c>
      <c r="G44" s="152">
        <f t="shared" si="5"/>
        <v>371.41534799999999</v>
      </c>
      <c r="H44" s="153">
        <f t="shared" si="5"/>
        <v>869.72198130000004</v>
      </c>
    </row>
    <row r="45" spans="2:8" ht="14.25" customHeight="1">
      <c r="B45" s="2"/>
      <c r="C45" s="1"/>
      <c r="D45" s="1"/>
      <c r="E45" s="1"/>
      <c r="F45" s="154"/>
      <c r="G45" s="154"/>
      <c r="H45" s="154"/>
    </row>
    <row r="46" spans="2:8" ht="14.25" customHeight="1">
      <c r="B46" s="131" t="s">
        <v>474</v>
      </c>
      <c r="C46" s="1"/>
      <c r="D46" s="1"/>
      <c r="E46" s="1"/>
      <c r="F46" s="154"/>
      <c r="G46" s="154"/>
      <c r="H46" s="154"/>
    </row>
    <row r="47" spans="2:8" ht="14.25" customHeight="1">
      <c r="B47" s="155" t="s">
        <v>475</v>
      </c>
      <c r="C47" s="156" t="s">
        <v>476</v>
      </c>
      <c r="D47" s="157" t="s">
        <v>475</v>
      </c>
      <c r="E47" s="157"/>
      <c r="F47" s="158">
        <v>87.772999999999996</v>
      </c>
      <c r="G47" s="101">
        <v>0</v>
      </c>
      <c r="H47" s="103">
        <v>87.772999999999996</v>
      </c>
    </row>
    <row r="48" spans="2:8" ht="14.25" customHeight="1">
      <c r="B48" s="71" t="s">
        <v>76</v>
      </c>
      <c r="C48" s="130" t="s">
        <v>425</v>
      </c>
      <c r="D48" s="81" t="s">
        <v>477</v>
      </c>
      <c r="E48" s="81"/>
      <c r="F48" s="141">
        <v>37.596477264359415</v>
      </c>
      <c r="G48" s="75">
        <v>0</v>
      </c>
      <c r="H48" s="77">
        <f t="shared" ref="H48:H77" si="6">SUM(F48:G48)</f>
        <v>37.596477264359415</v>
      </c>
    </row>
    <row r="49" spans="2:8" ht="14.25" customHeight="1">
      <c r="B49" s="71"/>
      <c r="C49" s="130"/>
      <c r="D49" s="81" t="s">
        <v>478</v>
      </c>
      <c r="E49" s="81"/>
      <c r="F49" s="141">
        <v>0.97148520062944221</v>
      </c>
      <c r="G49" s="75">
        <v>0</v>
      </c>
      <c r="H49" s="77">
        <f t="shared" si="6"/>
        <v>0.97148520062944221</v>
      </c>
    </row>
    <row r="50" spans="2:8" ht="14.25" customHeight="1">
      <c r="B50" s="71"/>
      <c r="C50" s="130" t="s">
        <v>434</v>
      </c>
      <c r="D50" s="81" t="s">
        <v>87</v>
      </c>
      <c r="E50" s="81"/>
      <c r="F50" s="141">
        <v>3.6702710879780329</v>
      </c>
      <c r="G50" s="75">
        <v>0</v>
      </c>
      <c r="H50" s="77">
        <f t="shared" si="6"/>
        <v>3.6702710879780329</v>
      </c>
    </row>
    <row r="51" spans="2:8" ht="14.25" customHeight="1">
      <c r="B51" s="71"/>
      <c r="C51" s="130"/>
      <c r="D51" s="81" t="s">
        <v>88</v>
      </c>
      <c r="E51" s="81"/>
      <c r="F51" s="141">
        <v>1.9429704012588846E-2</v>
      </c>
      <c r="G51" s="75">
        <v>0</v>
      </c>
      <c r="H51" s="77">
        <f t="shared" si="6"/>
        <v>1.9429704012588846E-2</v>
      </c>
    </row>
    <row r="52" spans="2:8" ht="14.25" customHeight="1">
      <c r="B52" s="71"/>
      <c r="C52" s="130"/>
      <c r="D52" s="81" t="s">
        <v>479</v>
      </c>
      <c r="E52" s="81"/>
      <c r="F52" s="141">
        <v>0.77718816050355377</v>
      </c>
      <c r="G52" s="75">
        <v>0</v>
      </c>
      <c r="H52" s="77">
        <f t="shared" si="6"/>
        <v>0.77718816050355377</v>
      </c>
    </row>
    <row r="53" spans="2:8" ht="14.25" customHeight="1">
      <c r="B53" s="71"/>
      <c r="C53" s="130"/>
      <c r="D53" s="81" t="s">
        <v>480</v>
      </c>
      <c r="E53" s="81"/>
      <c r="F53" s="141">
        <v>0.25647209296617274</v>
      </c>
      <c r="G53" s="75">
        <v>0</v>
      </c>
      <c r="H53" s="77">
        <f t="shared" si="6"/>
        <v>0.25647209296617274</v>
      </c>
    </row>
    <row r="54" spans="2:8" ht="14.25" customHeight="1">
      <c r="B54" s="71"/>
      <c r="C54" s="130"/>
      <c r="D54" s="81" t="s">
        <v>89</v>
      </c>
      <c r="E54" s="81"/>
      <c r="F54" s="141">
        <v>2.9144556018883265</v>
      </c>
      <c r="G54" s="75">
        <v>0</v>
      </c>
      <c r="H54" s="77">
        <f t="shared" si="6"/>
        <v>2.9144556018883265</v>
      </c>
    </row>
    <row r="55" spans="2:8" ht="14.25" customHeight="1">
      <c r="B55" s="71"/>
      <c r="C55" s="130"/>
      <c r="D55" s="81" t="s">
        <v>481</v>
      </c>
      <c r="E55" s="81"/>
      <c r="F55" s="141">
        <v>2.6230100416994939</v>
      </c>
      <c r="G55" s="75">
        <v>0</v>
      </c>
      <c r="H55" s="77">
        <f t="shared" si="6"/>
        <v>2.6230100416994939</v>
      </c>
    </row>
    <row r="56" spans="2:8" ht="14.25" customHeight="1">
      <c r="B56" s="71"/>
      <c r="C56" s="130"/>
      <c r="D56" s="81" t="s">
        <v>482</v>
      </c>
      <c r="E56" s="81"/>
      <c r="F56" s="141">
        <v>0.33351086937608748</v>
      </c>
      <c r="G56" s="75">
        <v>0</v>
      </c>
      <c r="H56" s="77">
        <f t="shared" si="6"/>
        <v>0.33351086937608748</v>
      </c>
    </row>
    <row r="57" spans="2:8" ht="14.25" customHeight="1">
      <c r="B57" s="71"/>
      <c r="C57" s="10" t="s">
        <v>467</v>
      </c>
      <c r="D57" s="81" t="s">
        <v>93</v>
      </c>
      <c r="E57" s="81"/>
      <c r="F57" s="141">
        <v>3.9830893225807129</v>
      </c>
      <c r="G57" s="75">
        <v>0.68003964044060905</v>
      </c>
      <c r="H57" s="77">
        <f t="shared" si="6"/>
        <v>4.6631289630213217</v>
      </c>
    </row>
    <row r="58" spans="2:8" ht="14.25" customHeight="1">
      <c r="B58" s="71"/>
      <c r="C58" s="130"/>
      <c r="D58" s="81" t="s">
        <v>483</v>
      </c>
      <c r="E58" s="81"/>
      <c r="F58" s="141">
        <v>4.8574260031472111E-2</v>
      </c>
      <c r="G58" s="75">
        <v>0</v>
      </c>
      <c r="H58" s="77">
        <f t="shared" si="6"/>
        <v>4.8574260031472111E-2</v>
      </c>
    </row>
    <row r="59" spans="2:8" ht="14.25" customHeight="1">
      <c r="B59" s="71"/>
      <c r="C59" s="130"/>
      <c r="D59" s="81" t="s">
        <v>94</v>
      </c>
      <c r="E59" s="81"/>
      <c r="F59" s="141">
        <v>13.600792808812191</v>
      </c>
      <c r="G59" s="75">
        <v>0</v>
      </c>
      <c r="H59" s="77">
        <f t="shared" si="6"/>
        <v>13.600792808812191</v>
      </c>
    </row>
    <row r="60" spans="2:8" ht="14.25" customHeight="1">
      <c r="B60" s="71"/>
      <c r="C60" s="130"/>
      <c r="D60" s="81" t="s">
        <v>96</v>
      </c>
      <c r="E60" s="81"/>
      <c r="F60" s="141">
        <v>5.634614163650765</v>
      </c>
      <c r="G60" s="75">
        <v>0</v>
      </c>
      <c r="H60" s="77">
        <f t="shared" si="6"/>
        <v>5.634614163650765</v>
      </c>
    </row>
    <row r="61" spans="2:8" ht="14.25" customHeight="1">
      <c r="B61" s="71"/>
      <c r="C61" s="130"/>
      <c r="D61" s="81" t="s">
        <v>484</v>
      </c>
      <c r="E61" s="81"/>
      <c r="F61" s="141">
        <v>2.1372674413847728</v>
      </c>
      <c r="G61" s="75">
        <v>0</v>
      </c>
      <c r="H61" s="77">
        <f t="shared" si="6"/>
        <v>2.1372674413847728</v>
      </c>
    </row>
    <row r="62" spans="2:8" ht="14.25" customHeight="1">
      <c r="B62" s="71"/>
      <c r="C62" s="130" t="s">
        <v>149</v>
      </c>
      <c r="D62" s="81" t="s">
        <v>485</v>
      </c>
      <c r="E62" s="81"/>
      <c r="F62" s="141">
        <v>14.2808324492528</v>
      </c>
      <c r="G62" s="75">
        <v>0</v>
      </c>
      <c r="H62" s="77">
        <f t="shared" si="6"/>
        <v>14.2808324492528</v>
      </c>
    </row>
    <row r="63" spans="2:8" ht="14.25" customHeight="1">
      <c r="B63" s="71"/>
      <c r="C63" s="130"/>
      <c r="D63" s="81" t="s">
        <v>486</v>
      </c>
      <c r="E63" s="81"/>
      <c r="F63" s="141">
        <v>48.574260031472107</v>
      </c>
      <c r="G63" s="75">
        <v>0</v>
      </c>
      <c r="H63" s="77">
        <f t="shared" si="6"/>
        <v>48.574260031472107</v>
      </c>
    </row>
    <row r="64" spans="2:8" ht="14.25" customHeight="1">
      <c r="B64" s="71"/>
      <c r="C64" s="130" t="s">
        <v>456</v>
      </c>
      <c r="D64" s="81" t="s">
        <v>106</v>
      </c>
      <c r="E64" s="81"/>
      <c r="F64" s="141">
        <v>21.003510037608539</v>
      </c>
      <c r="G64" s="75">
        <v>0</v>
      </c>
      <c r="H64" s="77">
        <f t="shared" si="6"/>
        <v>21.003510037608539</v>
      </c>
    </row>
    <row r="65" spans="2:8" ht="14.25" customHeight="1">
      <c r="B65" s="71"/>
      <c r="C65" s="130"/>
      <c r="D65" s="81" t="s">
        <v>487</v>
      </c>
      <c r="E65" s="81"/>
      <c r="F65" s="141">
        <v>66.352439202990908</v>
      </c>
      <c r="G65" s="75">
        <v>0</v>
      </c>
      <c r="H65" s="77">
        <f t="shared" si="6"/>
        <v>66.352439202990908</v>
      </c>
    </row>
    <row r="66" spans="2:8" ht="14.25" customHeight="1">
      <c r="B66" s="71"/>
      <c r="C66" s="130"/>
      <c r="D66" s="81" t="s">
        <v>488</v>
      </c>
      <c r="E66" s="81"/>
      <c r="F66" s="141">
        <v>10.103446086546199</v>
      </c>
      <c r="G66" s="75">
        <v>0</v>
      </c>
      <c r="H66" s="77">
        <f t="shared" si="6"/>
        <v>10.103446086546199</v>
      </c>
    </row>
    <row r="67" spans="2:8" ht="14.25" customHeight="1">
      <c r="B67" s="71"/>
      <c r="C67" s="130"/>
      <c r="D67" s="81" t="s">
        <v>489</v>
      </c>
      <c r="E67" s="81"/>
      <c r="F67" s="141">
        <v>9.7148520062944215</v>
      </c>
      <c r="G67" s="75">
        <v>0</v>
      </c>
      <c r="H67" s="77">
        <f t="shared" si="6"/>
        <v>9.7148520062944215</v>
      </c>
    </row>
    <row r="68" spans="2:8" ht="14.25" customHeight="1">
      <c r="B68" s="71"/>
      <c r="C68" s="130"/>
      <c r="D68" s="81" t="s">
        <v>490</v>
      </c>
      <c r="E68" s="81"/>
      <c r="F68" s="141">
        <v>1.1657822407553307</v>
      </c>
      <c r="G68" s="75">
        <v>0</v>
      </c>
      <c r="H68" s="77">
        <f t="shared" si="6"/>
        <v>1.1657822407553307</v>
      </c>
    </row>
    <row r="69" spans="2:8" ht="14.25" customHeight="1">
      <c r="B69" s="71"/>
      <c r="C69" s="130"/>
      <c r="D69" s="81" t="s">
        <v>491</v>
      </c>
      <c r="E69" s="81"/>
      <c r="F69" s="141">
        <v>2.9144556018883265</v>
      </c>
      <c r="G69" s="75">
        <v>0</v>
      </c>
      <c r="H69" s="77">
        <f t="shared" si="6"/>
        <v>2.9144556018883265</v>
      </c>
    </row>
    <row r="70" spans="2:8" ht="14.25" customHeight="1">
      <c r="B70" s="71"/>
      <c r="C70" s="130"/>
      <c r="D70" s="81" t="s">
        <v>492</v>
      </c>
      <c r="E70" s="81"/>
      <c r="F70" s="141">
        <v>0.97148520062944221</v>
      </c>
      <c r="G70" s="75">
        <v>0</v>
      </c>
      <c r="H70" s="77">
        <f t="shared" si="6"/>
        <v>0.97148520062944221</v>
      </c>
    </row>
    <row r="71" spans="2:8" ht="14.25" customHeight="1">
      <c r="B71" s="71"/>
      <c r="C71" s="130" t="s">
        <v>109</v>
      </c>
      <c r="D71" s="81" t="s">
        <v>110</v>
      </c>
      <c r="E71" s="81"/>
      <c r="F71" s="141">
        <v>0.27930199518096466</v>
      </c>
      <c r="G71" s="75">
        <v>0</v>
      </c>
      <c r="H71" s="77">
        <f t="shared" si="6"/>
        <v>0.27930199518096466</v>
      </c>
    </row>
    <row r="72" spans="2:8" ht="14.25" customHeight="1">
      <c r="B72" s="71"/>
      <c r="C72" s="10" t="s">
        <v>430</v>
      </c>
      <c r="D72" s="159" t="s">
        <v>121</v>
      </c>
      <c r="F72" s="75">
        <v>3.4001982022030477</v>
      </c>
      <c r="G72" s="75">
        <v>0</v>
      </c>
      <c r="H72" s="77">
        <f t="shared" si="6"/>
        <v>3.4001982022030477</v>
      </c>
    </row>
    <row r="73" spans="2:8" ht="14.25" customHeight="1">
      <c r="B73" s="71"/>
      <c r="C73" s="130"/>
      <c r="D73" s="159" t="s">
        <v>122</v>
      </c>
      <c r="F73" s="75">
        <v>0.92291094059797008</v>
      </c>
      <c r="G73" s="75">
        <v>0</v>
      </c>
      <c r="H73" s="77">
        <f t="shared" si="6"/>
        <v>0.92291094059797008</v>
      </c>
    </row>
    <row r="74" spans="2:8" ht="14.25" customHeight="1">
      <c r="B74" s="71"/>
      <c r="C74" s="130"/>
      <c r="D74" s="159" t="s">
        <v>123</v>
      </c>
      <c r="F74" s="75">
        <v>97.148520062944215</v>
      </c>
      <c r="G74" s="75">
        <v>0</v>
      </c>
      <c r="H74" s="77">
        <f t="shared" si="6"/>
        <v>97.148520062944215</v>
      </c>
    </row>
    <row r="75" spans="2:8" ht="14.25" customHeight="1">
      <c r="B75" s="71"/>
      <c r="C75" s="130"/>
      <c r="D75" s="159" t="s">
        <v>493</v>
      </c>
      <c r="F75" s="75">
        <v>7.7718816050355377</v>
      </c>
      <c r="G75" s="75">
        <v>0</v>
      </c>
      <c r="H75" s="77">
        <f t="shared" si="6"/>
        <v>7.7718816050355377</v>
      </c>
    </row>
    <row r="76" spans="2:8" ht="14.25" customHeight="1">
      <c r="B76" s="71"/>
      <c r="C76" s="88"/>
      <c r="D76" s="1" t="s">
        <v>494</v>
      </c>
      <c r="E76" s="1"/>
      <c r="F76" s="75">
        <v>2.9144556018883265</v>
      </c>
      <c r="G76" s="75">
        <v>0</v>
      </c>
      <c r="H76" s="77">
        <f t="shared" si="6"/>
        <v>2.9144556018883265</v>
      </c>
    </row>
    <row r="77" spans="2:8" ht="14.25" customHeight="1">
      <c r="B77" s="71"/>
      <c r="C77" s="88"/>
      <c r="D77" s="1" t="s">
        <v>495</v>
      </c>
      <c r="E77" s="1"/>
      <c r="F77" s="76">
        <v>2.4287130015736054</v>
      </c>
      <c r="G77" s="75">
        <v>0</v>
      </c>
      <c r="H77" s="160">
        <f t="shared" si="6"/>
        <v>2.4287130015736054</v>
      </c>
    </row>
    <row r="78" spans="2:8" ht="14.25" customHeight="1">
      <c r="B78" s="71"/>
      <c r="C78" s="88"/>
      <c r="D78" s="1" t="s">
        <v>496</v>
      </c>
      <c r="E78" s="1"/>
      <c r="F78" s="76">
        <v>0</v>
      </c>
      <c r="G78" s="75">
        <v>5.3431686034619297</v>
      </c>
      <c r="H78" s="160">
        <f>SUM(G78)</f>
        <v>5.3431686034619297</v>
      </c>
    </row>
    <row r="79" spans="2:8" ht="14.25" customHeight="1">
      <c r="B79" s="71"/>
      <c r="C79" s="84" t="s">
        <v>113</v>
      </c>
      <c r="D79" s="81" t="s">
        <v>118</v>
      </c>
      <c r="E79" s="81"/>
      <c r="F79" s="141">
        <v>0.73592497059458328</v>
      </c>
      <c r="G79" s="75">
        <v>0</v>
      </c>
      <c r="H79" s="77">
        <f t="shared" ref="H79:H85" si="7">SUM(F79:G79)</f>
        <v>0.73592497059458328</v>
      </c>
    </row>
    <row r="80" spans="2:8" ht="14.25" customHeight="1">
      <c r="B80" s="71"/>
      <c r="C80" s="88" t="s">
        <v>126</v>
      </c>
      <c r="D80" s="81" t="s">
        <v>127</v>
      </c>
      <c r="E80" s="81"/>
      <c r="F80" s="141">
        <v>9.1990621324322905</v>
      </c>
      <c r="G80" s="75">
        <v>0</v>
      </c>
      <c r="H80" s="77">
        <f t="shared" si="7"/>
        <v>9.1990621324322905</v>
      </c>
    </row>
    <row r="81" spans="1:26" ht="14.25" customHeight="1">
      <c r="B81" s="71"/>
      <c r="C81" s="88"/>
      <c r="D81" s="81" t="s">
        <v>131</v>
      </c>
      <c r="E81" s="81"/>
      <c r="F81" s="141">
        <v>0.27597186397296875</v>
      </c>
      <c r="G81" s="75">
        <v>0</v>
      </c>
      <c r="H81" s="77">
        <f t="shared" si="7"/>
        <v>0.27597186397296875</v>
      </c>
    </row>
    <row r="82" spans="1:26" ht="14.25" customHeight="1">
      <c r="B82" s="71"/>
      <c r="C82" s="88" t="s">
        <v>497</v>
      </c>
      <c r="D82" s="161" t="s">
        <v>497</v>
      </c>
      <c r="E82" s="161"/>
      <c r="F82" s="162">
        <v>-4.0492220267839798</v>
      </c>
      <c r="G82" s="75">
        <v>0</v>
      </c>
      <c r="H82" s="77">
        <f t="shared" si="7"/>
        <v>-4.0492220267839798</v>
      </c>
    </row>
    <row r="83" spans="1:26" ht="14.25" customHeight="1">
      <c r="B83" s="71" t="s">
        <v>132</v>
      </c>
      <c r="C83" s="88" t="s">
        <v>149</v>
      </c>
      <c r="D83" s="81" t="s">
        <v>498</v>
      </c>
      <c r="E83" s="81"/>
      <c r="F83" s="141">
        <v>24.2871300157361</v>
      </c>
      <c r="G83" s="75">
        <v>0</v>
      </c>
      <c r="H83" s="77">
        <f t="shared" si="7"/>
        <v>24.2871300157361</v>
      </c>
    </row>
    <row r="84" spans="1:26" ht="14.25" customHeight="1">
      <c r="B84" s="71"/>
      <c r="C84" s="88" t="s">
        <v>126</v>
      </c>
      <c r="D84" s="81" t="s">
        <v>499</v>
      </c>
      <c r="E84" s="81"/>
      <c r="F84" s="141">
        <v>13.798593198648399</v>
      </c>
      <c r="G84" s="75">
        <v>0</v>
      </c>
      <c r="H84" s="77">
        <f t="shared" si="7"/>
        <v>13.798593198648399</v>
      </c>
    </row>
    <row r="85" spans="1:26" ht="14.25" customHeight="1">
      <c r="B85" s="65" t="s">
        <v>500</v>
      </c>
      <c r="C85" s="66"/>
      <c r="D85" s="136"/>
      <c r="E85" s="136"/>
      <c r="F85" s="144">
        <f t="shared" ref="F85:G85" si="8">SUM(F47:F84)</f>
        <v>496.53414244133529</v>
      </c>
      <c r="G85" s="144">
        <f t="shared" si="8"/>
        <v>6.0232082439025385</v>
      </c>
      <c r="H85" s="70">
        <f t="shared" si="7"/>
        <v>502.55735068523785</v>
      </c>
    </row>
    <row r="86" spans="1:26" ht="14.25" customHeight="1">
      <c r="B86" s="94" t="s">
        <v>501</v>
      </c>
      <c r="C86" s="95"/>
      <c r="D86" s="163"/>
      <c r="E86" s="163"/>
      <c r="F86" s="164">
        <f t="shared" ref="F86:H86" si="9">F44+F85</f>
        <v>994.84077574133539</v>
      </c>
      <c r="G86" s="96">
        <f t="shared" si="9"/>
        <v>377.43855624390255</v>
      </c>
      <c r="H86" s="97">
        <f t="shared" si="9"/>
        <v>1372.2793319852378</v>
      </c>
    </row>
    <row r="87" spans="1:26" ht="14.25" customHeight="1">
      <c r="A87" s="79"/>
      <c r="B87" s="23"/>
      <c r="C87" s="23"/>
      <c r="D87" s="23"/>
      <c r="E87" s="23"/>
      <c r="F87" s="165"/>
      <c r="G87" s="165"/>
      <c r="H87" s="165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14.25" customHeight="1">
      <c r="A88" s="79"/>
      <c r="B88" s="131" t="s">
        <v>502</v>
      </c>
      <c r="C88" s="1"/>
      <c r="D88" s="1"/>
      <c r="E88" s="1"/>
      <c r="F88" s="154"/>
      <c r="G88" s="154"/>
      <c r="H88" s="154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14.25" customHeight="1">
      <c r="A89" s="79"/>
      <c r="B89" s="155" t="s">
        <v>503</v>
      </c>
      <c r="C89" s="60" t="s">
        <v>165</v>
      </c>
      <c r="D89" s="60" t="s">
        <v>504</v>
      </c>
      <c r="E89" s="60" t="s">
        <v>154</v>
      </c>
      <c r="F89" s="166">
        <v>0</v>
      </c>
      <c r="G89" s="167">
        <v>-2.944</v>
      </c>
      <c r="H89" s="168">
        <f t="shared" ref="H89:H171" si="10">SUM(F89:G89)</f>
        <v>-2.944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14.25" customHeight="1">
      <c r="A90" s="79"/>
      <c r="B90" s="71"/>
      <c r="C90" s="1"/>
      <c r="D90" s="1" t="s">
        <v>505</v>
      </c>
      <c r="E90" s="1" t="s">
        <v>154</v>
      </c>
      <c r="F90" s="169">
        <v>-1.5688447000000001</v>
      </c>
      <c r="G90" s="154">
        <v>0</v>
      </c>
      <c r="H90" s="170">
        <f t="shared" si="10"/>
        <v>-1.5688447000000001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14.25" customHeight="1">
      <c r="A91" s="79"/>
      <c r="B91" s="71"/>
      <c r="C91" s="1"/>
      <c r="D91" s="1" t="s">
        <v>506</v>
      </c>
      <c r="E91" s="1" t="s">
        <v>154</v>
      </c>
      <c r="F91" s="169">
        <v>-1.3506610000000001</v>
      </c>
      <c r="G91" s="154">
        <v>0</v>
      </c>
      <c r="H91" s="170">
        <f t="shared" si="10"/>
        <v>-1.3506610000000001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14.25" customHeight="1">
      <c r="A92" s="79"/>
      <c r="B92" s="71"/>
      <c r="C92" s="1"/>
      <c r="D92" s="1" t="s">
        <v>507</v>
      </c>
      <c r="E92" s="1" t="s">
        <v>154</v>
      </c>
      <c r="F92" s="169">
        <v>-0.48831590000000002</v>
      </c>
      <c r="G92" s="154">
        <v>0</v>
      </c>
      <c r="H92" s="170">
        <f t="shared" si="10"/>
        <v>-0.48831590000000002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14.25" customHeight="1">
      <c r="A93" s="79"/>
      <c r="B93" s="71"/>
      <c r="C93" s="1"/>
      <c r="D93" s="1" t="s">
        <v>508</v>
      </c>
      <c r="E93" s="1" t="s">
        <v>154</v>
      </c>
      <c r="F93" s="169">
        <v>-0.45922474000000008</v>
      </c>
      <c r="G93" s="154">
        <v>0</v>
      </c>
      <c r="H93" s="170">
        <f t="shared" si="10"/>
        <v>-0.45922474000000008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14.25" customHeight="1">
      <c r="A94" s="79"/>
      <c r="B94" s="71"/>
      <c r="C94" s="1"/>
      <c r="D94" s="1" t="s">
        <v>509</v>
      </c>
      <c r="E94" s="1" t="s">
        <v>154</v>
      </c>
      <c r="F94" s="169">
        <v>-0.35013288999999997</v>
      </c>
      <c r="G94" s="154">
        <v>0</v>
      </c>
      <c r="H94" s="170">
        <f t="shared" si="10"/>
        <v>-0.35013288999999997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14.25" customHeight="1">
      <c r="A95" s="79"/>
      <c r="B95" s="71"/>
      <c r="C95" s="1"/>
      <c r="D95" s="1" t="s">
        <v>510</v>
      </c>
      <c r="E95" s="1" t="s">
        <v>154</v>
      </c>
      <c r="F95" s="169">
        <v>-0.22467726249999997</v>
      </c>
      <c r="G95" s="154">
        <v>0</v>
      </c>
      <c r="H95" s="170">
        <f t="shared" si="10"/>
        <v>-0.22467726249999997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14.25" customHeight="1">
      <c r="A96" s="79"/>
      <c r="B96" s="71"/>
      <c r="C96" s="1"/>
      <c r="D96" s="1" t="s">
        <v>511</v>
      </c>
      <c r="E96" s="1" t="s">
        <v>154</v>
      </c>
      <c r="F96" s="169">
        <v>-2.1859928800000001E-2</v>
      </c>
      <c r="G96" s="154">
        <v>0</v>
      </c>
      <c r="H96" s="170">
        <f t="shared" si="10"/>
        <v>-2.1859928800000001E-2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14.25" customHeight="1">
      <c r="A97" s="79"/>
      <c r="B97" s="71"/>
      <c r="C97" s="1"/>
      <c r="D97" s="1" t="s">
        <v>512</v>
      </c>
      <c r="E97" s="1" t="s">
        <v>154</v>
      </c>
      <c r="F97" s="169">
        <v>114.04732794154583</v>
      </c>
      <c r="G97" s="154">
        <v>0</v>
      </c>
      <c r="H97" s="170">
        <f t="shared" si="10"/>
        <v>114.04732794154583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14.25" customHeight="1">
      <c r="A98" s="79"/>
      <c r="B98" s="71"/>
      <c r="C98" s="1" t="s">
        <v>176</v>
      </c>
      <c r="D98" s="1" t="s">
        <v>513</v>
      </c>
      <c r="E98" s="1" t="s">
        <v>137</v>
      </c>
      <c r="F98" s="169">
        <v>9.7061555694932604</v>
      </c>
      <c r="G98" s="154">
        <v>0</v>
      </c>
      <c r="H98" s="170">
        <f t="shared" si="10"/>
        <v>9.7061555694932604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14.25" customHeight="1">
      <c r="A99" s="79"/>
      <c r="B99" s="71"/>
      <c r="C99" s="1"/>
      <c r="D99" s="1" t="s">
        <v>514</v>
      </c>
      <c r="E99" s="1" t="s">
        <v>154</v>
      </c>
      <c r="F99" s="169">
        <v>19.412311138986521</v>
      </c>
      <c r="G99" s="154">
        <v>0</v>
      </c>
      <c r="H99" s="170">
        <f t="shared" si="10"/>
        <v>19.412311138986521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14.25" customHeight="1">
      <c r="A100" s="79"/>
      <c r="B100" s="71"/>
      <c r="C100" s="1"/>
      <c r="D100" s="1" t="s">
        <v>515</v>
      </c>
      <c r="E100" s="1" t="s">
        <v>137</v>
      </c>
      <c r="F100" s="169">
        <v>0</v>
      </c>
      <c r="G100" s="154">
        <v>25.236004480682482</v>
      </c>
      <c r="H100" s="170">
        <f t="shared" si="10"/>
        <v>25.236004480682482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14.25" customHeight="1">
      <c r="A101" s="79"/>
      <c r="B101" s="71"/>
      <c r="C101" s="1"/>
      <c r="D101" s="1" t="s">
        <v>516</v>
      </c>
      <c r="E101" s="1" t="s">
        <v>154</v>
      </c>
      <c r="F101" s="169">
        <v>50.472008961364963</v>
      </c>
      <c r="G101" s="154">
        <v>0</v>
      </c>
      <c r="H101" s="170">
        <f t="shared" si="10"/>
        <v>50.472008961364963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14.25" customHeight="1">
      <c r="A102" s="79"/>
      <c r="B102" s="71"/>
      <c r="C102" s="1" t="s">
        <v>209</v>
      </c>
      <c r="D102" s="1" t="s">
        <v>517</v>
      </c>
      <c r="E102" s="1" t="s">
        <v>154</v>
      </c>
      <c r="F102" s="169">
        <v>3.8436376055193316E-2</v>
      </c>
      <c r="G102" s="154">
        <v>0</v>
      </c>
      <c r="H102" s="170">
        <f t="shared" si="10"/>
        <v>3.8436376055193316E-2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14.25" customHeight="1">
      <c r="A103" s="79"/>
      <c r="B103" s="71"/>
      <c r="C103" s="1"/>
      <c r="D103" s="1" t="s">
        <v>518</v>
      </c>
      <c r="E103" s="1" t="s">
        <v>154</v>
      </c>
      <c r="F103" s="169">
        <v>0.17471080025087871</v>
      </c>
      <c r="G103" s="154">
        <v>0</v>
      </c>
      <c r="H103" s="170">
        <f t="shared" si="10"/>
        <v>0.17471080025087871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14.25" customHeight="1">
      <c r="A104" s="79"/>
      <c r="B104" s="71"/>
      <c r="C104" s="1"/>
      <c r="D104" s="1" t="s">
        <v>221</v>
      </c>
      <c r="E104" s="1" t="s">
        <v>154</v>
      </c>
      <c r="F104" s="169">
        <v>0.33292113603361889</v>
      </c>
      <c r="G104" s="154">
        <v>0</v>
      </c>
      <c r="H104" s="170">
        <f t="shared" si="10"/>
        <v>0.33292113603361889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14.25" customHeight="1">
      <c r="A105" s="79"/>
      <c r="B105" s="71"/>
      <c r="C105" s="1"/>
      <c r="D105" s="1" t="s">
        <v>519</v>
      </c>
      <c r="E105" s="1" t="s">
        <v>137</v>
      </c>
      <c r="F105" s="169">
        <v>0.76678628998996767</v>
      </c>
      <c r="G105" s="154">
        <v>0</v>
      </c>
      <c r="H105" s="170">
        <f t="shared" si="10"/>
        <v>0.76678628998996767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14.25" customHeight="1">
      <c r="A106" s="79"/>
      <c r="B106" s="71"/>
      <c r="C106" s="1"/>
      <c r="D106" s="1" t="s">
        <v>520</v>
      </c>
      <c r="E106" s="1" t="s">
        <v>154</v>
      </c>
      <c r="F106" s="169">
        <v>0.77649244555946095</v>
      </c>
      <c r="G106" s="154">
        <v>0</v>
      </c>
      <c r="H106" s="170">
        <f t="shared" si="10"/>
        <v>0.77649244555946095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14.25" customHeight="1">
      <c r="A107" s="79"/>
      <c r="B107" s="71"/>
      <c r="C107" s="1"/>
      <c r="D107" s="1" t="s">
        <v>521</v>
      </c>
      <c r="E107" s="1" t="s">
        <v>154</v>
      </c>
      <c r="F107" s="169">
        <v>0.97061555694932622</v>
      </c>
      <c r="G107" s="154">
        <v>0</v>
      </c>
      <c r="H107" s="170">
        <f t="shared" si="10"/>
        <v>0.97061555694932622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14.25" customHeight="1">
      <c r="A108" s="79"/>
      <c r="B108" s="71"/>
      <c r="C108" s="1"/>
      <c r="D108" s="1" t="s">
        <v>522</v>
      </c>
      <c r="E108" s="1" t="s">
        <v>154</v>
      </c>
      <c r="F108" s="169">
        <v>1.1356202016307115</v>
      </c>
      <c r="G108" s="154">
        <v>0</v>
      </c>
      <c r="H108" s="170">
        <f t="shared" si="10"/>
        <v>1.1356202016307115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14.25" customHeight="1">
      <c r="A109" s="79"/>
      <c r="B109" s="71"/>
      <c r="C109" s="1"/>
      <c r="D109" s="1" t="s">
        <v>523</v>
      </c>
      <c r="E109" s="1" t="s">
        <v>154</v>
      </c>
      <c r="F109" s="169">
        <v>1.2229756017561511</v>
      </c>
      <c r="G109" s="154">
        <v>0</v>
      </c>
      <c r="H109" s="170">
        <f t="shared" si="10"/>
        <v>1.2229756017561511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14.25" customHeight="1">
      <c r="A110" s="79"/>
      <c r="B110" s="71"/>
      <c r="C110" s="1"/>
      <c r="D110" s="1" t="s">
        <v>524</v>
      </c>
      <c r="E110" s="1" t="s">
        <v>154</v>
      </c>
      <c r="F110" s="169">
        <v>1.3685679352985498</v>
      </c>
      <c r="G110" s="154">
        <v>0</v>
      </c>
      <c r="H110" s="170">
        <f t="shared" si="10"/>
        <v>1.3685679352985498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14.25" customHeight="1">
      <c r="A111" s="79"/>
      <c r="B111" s="71"/>
      <c r="C111" s="1"/>
      <c r="D111" s="1" t="s">
        <v>219</v>
      </c>
      <c r="E111" s="1" t="s">
        <v>154</v>
      </c>
      <c r="F111" s="169">
        <v>1.6306341356748681</v>
      </c>
      <c r="G111" s="154">
        <v>0</v>
      </c>
      <c r="H111" s="170">
        <f t="shared" si="10"/>
        <v>1.6306341356748681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14.25" customHeight="1">
      <c r="A112" s="79"/>
      <c r="B112" s="71"/>
      <c r="C112" s="1"/>
      <c r="D112" s="1" t="s">
        <v>525</v>
      </c>
      <c r="E112" s="1" t="s">
        <v>137</v>
      </c>
      <c r="F112" s="169">
        <v>1.8393164804189732</v>
      </c>
      <c r="G112" s="154">
        <v>0</v>
      </c>
      <c r="H112" s="170">
        <f t="shared" si="10"/>
        <v>1.8393164804189732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14.25" customHeight="1">
      <c r="A113" s="79"/>
      <c r="B113" s="71"/>
      <c r="C113" s="1"/>
      <c r="D113" s="1" t="s">
        <v>526</v>
      </c>
      <c r="E113" s="1" t="s">
        <v>154</v>
      </c>
      <c r="F113" s="169">
        <v>6.017816453085822</v>
      </c>
      <c r="G113" s="154">
        <v>0</v>
      </c>
      <c r="H113" s="170">
        <f t="shared" si="10"/>
        <v>6.017816453085822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14.25" customHeight="1">
      <c r="A114" s="79"/>
      <c r="B114" s="71"/>
      <c r="C114" s="1"/>
      <c r="D114" s="1" t="s">
        <v>527</v>
      </c>
      <c r="E114" s="1" t="s">
        <v>154</v>
      </c>
      <c r="F114" s="169">
        <v>6.0517879975790487</v>
      </c>
      <c r="G114" s="154">
        <v>0</v>
      </c>
      <c r="H114" s="170">
        <f t="shared" si="10"/>
        <v>6.0517879975790487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14.25" customHeight="1">
      <c r="A115" s="79"/>
      <c r="B115" s="71"/>
      <c r="C115" s="1" t="s">
        <v>227</v>
      </c>
      <c r="D115" s="1" t="s">
        <v>528</v>
      </c>
      <c r="E115" s="1" t="s">
        <v>154</v>
      </c>
      <c r="F115" s="169">
        <v>-88.700041157000001</v>
      </c>
      <c r="G115" s="154">
        <v>0</v>
      </c>
      <c r="H115" s="170">
        <f t="shared" si="10"/>
        <v>-88.700041157000001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14.25" customHeight="1">
      <c r="A116" s="79"/>
      <c r="B116" s="71"/>
      <c r="C116" s="1"/>
      <c r="D116" s="1" t="s">
        <v>529</v>
      </c>
      <c r="E116" s="1" t="s">
        <v>154</v>
      </c>
      <c r="F116" s="169">
        <v>-34.956000000000003</v>
      </c>
      <c r="G116" s="154">
        <v>0</v>
      </c>
      <c r="H116" s="170">
        <f t="shared" si="10"/>
        <v>-34.956000000000003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14.25" customHeight="1">
      <c r="A117" s="79"/>
      <c r="B117" s="71"/>
      <c r="C117" s="1"/>
      <c r="D117" s="1" t="s">
        <v>530</v>
      </c>
      <c r="E117" s="1" t="s">
        <v>154</v>
      </c>
      <c r="F117" s="169">
        <v>-7.2824999999999998</v>
      </c>
      <c r="G117" s="154">
        <v>0</v>
      </c>
      <c r="H117" s="170">
        <f t="shared" si="10"/>
        <v>-7.2824999999999998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14.25" customHeight="1">
      <c r="A118" s="79"/>
      <c r="B118" s="71"/>
      <c r="C118" s="1"/>
      <c r="D118" s="1" t="s">
        <v>531</v>
      </c>
      <c r="E118" s="1" t="s">
        <v>154</v>
      </c>
      <c r="F118" s="169">
        <v>9.7061555694932604</v>
      </c>
      <c r="G118" s="154">
        <v>0</v>
      </c>
      <c r="H118" s="170">
        <f t="shared" si="10"/>
        <v>9.7061555694932604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14.25" customHeight="1">
      <c r="A119" s="79"/>
      <c r="B119" s="71"/>
      <c r="C119" s="1"/>
      <c r="D119" s="1" t="s">
        <v>232</v>
      </c>
      <c r="E119" s="1" t="s">
        <v>154</v>
      </c>
      <c r="F119" s="169">
        <v>16.00845944232093</v>
      </c>
      <c r="G119" s="154">
        <v>0</v>
      </c>
      <c r="H119" s="170">
        <f t="shared" si="10"/>
        <v>16.00845944232093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14.25" customHeight="1">
      <c r="A120" s="79"/>
      <c r="B120" s="71"/>
      <c r="C120" s="1"/>
      <c r="D120" s="1" t="s">
        <v>532</v>
      </c>
      <c r="E120" s="1" t="s">
        <v>137</v>
      </c>
      <c r="F120" s="169">
        <v>16.820961725043212</v>
      </c>
      <c r="G120" s="154">
        <v>0</v>
      </c>
      <c r="H120" s="170">
        <f t="shared" si="10"/>
        <v>16.820961725043212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14.25" customHeight="1">
      <c r="A121" s="79"/>
      <c r="B121" s="71"/>
      <c r="C121" s="1"/>
      <c r="D121" s="1" t="s">
        <v>533</v>
      </c>
      <c r="E121" s="1" t="s">
        <v>137</v>
      </c>
      <c r="F121" s="169">
        <v>20.091742028851051</v>
      </c>
      <c r="G121" s="154">
        <v>0</v>
      </c>
      <c r="H121" s="170">
        <f t="shared" si="10"/>
        <v>20.091742028851051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14.25" customHeight="1">
      <c r="A122" s="79"/>
      <c r="B122" s="71"/>
      <c r="C122" s="1"/>
      <c r="D122" s="1" t="s">
        <v>534</v>
      </c>
      <c r="E122" s="1" t="s">
        <v>154</v>
      </c>
      <c r="F122" s="169">
        <v>0</v>
      </c>
      <c r="G122" s="154">
        <v>77.26099833316637</v>
      </c>
      <c r="H122" s="170">
        <f t="shared" si="10"/>
        <v>77.26099833316637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14.25" customHeight="1">
      <c r="A123" s="79"/>
      <c r="B123" s="71"/>
      <c r="C123" s="1" t="s">
        <v>241</v>
      </c>
      <c r="D123" s="1" t="s">
        <v>535</v>
      </c>
      <c r="E123" s="1" t="s">
        <v>137</v>
      </c>
      <c r="F123" s="169">
        <v>0</v>
      </c>
      <c r="G123" s="154">
        <v>2.3437840680594029</v>
      </c>
      <c r="H123" s="170">
        <f t="shared" si="10"/>
        <v>2.3437840680594029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14.25" customHeight="1">
      <c r="A124" s="79"/>
      <c r="B124" s="71"/>
      <c r="C124" s="1" t="s">
        <v>245</v>
      </c>
      <c r="D124" s="1" t="s">
        <v>536</v>
      </c>
      <c r="E124" s="1" t="s">
        <v>137</v>
      </c>
      <c r="F124" s="169">
        <v>-62.992949646011269</v>
      </c>
      <c r="G124" s="154">
        <v>0</v>
      </c>
      <c r="H124" s="170">
        <f t="shared" si="10"/>
        <v>-62.992949646011269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14.25" customHeight="1">
      <c r="A125" s="79"/>
      <c r="B125" s="71"/>
      <c r="C125" s="1"/>
      <c r="D125" s="1" t="s">
        <v>537</v>
      </c>
      <c r="E125" s="1" t="s">
        <v>137</v>
      </c>
      <c r="F125" s="169">
        <v>-3.3971544493226413</v>
      </c>
      <c r="G125" s="154">
        <v>0</v>
      </c>
      <c r="H125" s="170">
        <f t="shared" si="10"/>
        <v>-3.3971544493226413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14.25" customHeight="1">
      <c r="A126" s="79"/>
      <c r="B126" s="71"/>
      <c r="C126" s="1"/>
      <c r="D126" s="1" t="s">
        <v>538</v>
      </c>
      <c r="E126" s="1" t="s">
        <v>137</v>
      </c>
      <c r="F126" s="169">
        <v>0.97061555694932622</v>
      </c>
      <c r="G126" s="154">
        <v>0</v>
      </c>
      <c r="H126" s="170">
        <f t="shared" si="10"/>
        <v>0.97061555694932622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14.25" customHeight="1">
      <c r="A127" s="79"/>
      <c r="B127" s="71"/>
      <c r="C127" s="1"/>
      <c r="D127" s="1" t="s">
        <v>539</v>
      </c>
      <c r="E127" s="1" t="s">
        <v>137</v>
      </c>
      <c r="F127" s="169">
        <v>1.4559233354239893</v>
      </c>
      <c r="G127" s="154">
        <v>0</v>
      </c>
      <c r="H127" s="170">
        <f t="shared" si="10"/>
        <v>1.4559233354239893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14.25" customHeight="1">
      <c r="A128" s="79"/>
      <c r="B128" s="71"/>
      <c r="C128" s="1"/>
      <c r="D128" s="1" t="s">
        <v>540</v>
      </c>
      <c r="E128" s="1" t="s">
        <v>137</v>
      </c>
      <c r="F128" s="169">
        <v>2.4265388923733151</v>
      </c>
      <c r="G128" s="154">
        <v>0</v>
      </c>
      <c r="H128" s="170">
        <f t="shared" si="10"/>
        <v>2.4265388923733151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14.25" customHeight="1">
      <c r="A129" s="79"/>
      <c r="B129" s="71"/>
      <c r="C129" s="1"/>
      <c r="D129" s="1" t="s">
        <v>541</v>
      </c>
      <c r="E129" s="1" t="s">
        <v>137</v>
      </c>
      <c r="F129" s="169">
        <v>3.4650975383090943</v>
      </c>
      <c r="G129" s="154">
        <v>0</v>
      </c>
      <c r="H129" s="170">
        <f t="shared" si="10"/>
        <v>3.4650975383090943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14.25" customHeight="1">
      <c r="A130" s="79"/>
      <c r="B130" s="71"/>
      <c r="C130" s="1"/>
      <c r="D130" s="1" t="s">
        <v>542</v>
      </c>
      <c r="E130" s="1" t="s">
        <v>154</v>
      </c>
      <c r="F130" s="169">
        <v>4.1746175104390524</v>
      </c>
      <c r="G130" s="154">
        <v>0</v>
      </c>
      <c r="H130" s="170">
        <f t="shared" si="10"/>
        <v>4.1746175104390524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14.25" customHeight="1">
      <c r="A131" s="79"/>
      <c r="B131" s="71"/>
      <c r="C131" s="1"/>
      <c r="D131" s="1" t="s">
        <v>302</v>
      </c>
      <c r="E131" s="1" t="s">
        <v>137</v>
      </c>
      <c r="F131" s="169">
        <v>5.8236933416959573</v>
      </c>
      <c r="G131" s="154">
        <v>0</v>
      </c>
      <c r="H131" s="170">
        <f t="shared" si="10"/>
        <v>5.8236933416959573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14.25" customHeight="1">
      <c r="A132" s="79"/>
      <c r="B132" s="71"/>
      <c r="C132" s="1"/>
      <c r="D132" s="1" t="s">
        <v>543</v>
      </c>
      <c r="E132" s="1" t="s">
        <v>137</v>
      </c>
      <c r="F132" s="169">
        <v>52.122055408178817</v>
      </c>
      <c r="G132" s="154">
        <v>0</v>
      </c>
      <c r="H132" s="170">
        <f t="shared" si="10"/>
        <v>52.122055408178817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14.25" customHeight="1">
      <c r="A133" s="79"/>
      <c r="B133" s="71"/>
      <c r="C133" s="1"/>
      <c r="D133" s="1" t="s">
        <v>544</v>
      </c>
      <c r="E133" s="1" t="s">
        <v>154</v>
      </c>
      <c r="F133" s="169">
        <v>134.72143930456647</v>
      </c>
      <c r="G133" s="154">
        <v>0</v>
      </c>
      <c r="H133" s="170">
        <f t="shared" si="10"/>
        <v>134.72143930456647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14.25" customHeight="1">
      <c r="A134" s="79"/>
      <c r="B134" s="71"/>
      <c r="C134" s="1" t="s">
        <v>308</v>
      </c>
      <c r="D134" s="1" t="s">
        <v>545</v>
      </c>
      <c r="E134" s="1" t="s">
        <v>154</v>
      </c>
      <c r="F134" s="169">
        <v>-1.2992562600000002</v>
      </c>
      <c r="G134" s="154">
        <v>0</v>
      </c>
      <c r="H134" s="170">
        <f t="shared" si="10"/>
        <v>-1.2992562600000002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14.25" customHeight="1">
      <c r="A135" s="79"/>
      <c r="B135" s="71"/>
      <c r="C135" s="1"/>
      <c r="D135" s="1" t="s">
        <v>546</v>
      </c>
      <c r="E135" s="1" t="s">
        <v>154</v>
      </c>
      <c r="F135" s="169">
        <v>-1.1200485</v>
      </c>
      <c r="G135" s="154">
        <v>0</v>
      </c>
      <c r="H135" s="170">
        <f t="shared" si="10"/>
        <v>-1.1200485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14.25" customHeight="1">
      <c r="A136" s="79"/>
      <c r="B136" s="71"/>
      <c r="C136" s="1"/>
      <c r="D136" s="1" t="s">
        <v>547</v>
      </c>
      <c r="E136" s="1" t="s">
        <v>154</v>
      </c>
      <c r="F136" s="169">
        <v>-0.50997420888068734</v>
      </c>
      <c r="G136" s="154">
        <v>0</v>
      </c>
      <c r="H136" s="170">
        <f t="shared" si="10"/>
        <v>-0.50997420888068734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14.25" customHeight="1">
      <c r="A137" s="79"/>
      <c r="B137" s="71"/>
      <c r="C137" s="1"/>
      <c r="D137" s="1" t="s">
        <v>315</v>
      </c>
      <c r="E137" s="1" t="s">
        <v>154</v>
      </c>
      <c r="F137" s="169">
        <v>-0.48535435000000005</v>
      </c>
      <c r="G137" s="154">
        <v>0</v>
      </c>
      <c r="H137" s="170">
        <f t="shared" si="10"/>
        <v>-0.48535435000000005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14.25" customHeight="1">
      <c r="A138" s="79"/>
      <c r="B138" s="71"/>
      <c r="C138" s="1"/>
      <c r="D138" s="1" t="s">
        <v>545</v>
      </c>
      <c r="E138" s="1" t="s">
        <v>154</v>
      </c>
      <c r="F138" s="169">
        <v>-0.44801940000000001</v>
      </c>
      <c r="G138" s="154">
        <v>0</v>
      </c>
      <c r="H138" s="170">
        <f t="shared" si="10"/>
        <v>-0.44801940000000001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14.25" customHeight="1">
      <c r="A139" s="79"/>
      <c r="B139" s="71"/>
      <c r="C139" s="1"/>
      <c r="D139" s="1" t="s">
        <v>548</v>
      </c>
      <c r="E139" s="1" t="s">
        <v>154</v>
      </c>
      <c r="F139" s="169">
        <v>-0.22713221150305621</v>
      </c>
      <c r="G139" s="154">
        <v>0</v>
      </c>
      <c r="H139" s="170">
        <f t="shared" si="10"/>
        <v>-0.22713221150305621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14.25" customHeight="1">
      <c r="A140" s="79"/>
      <c r="B140" s="71"/>
      <c r="C140" s="1"/>
      <c r="D140" s="1" t="s">
        <v>549</v>
      </c>
      <c r="E140" s="1" t="s">
        <v>154</v>
      </c>
      <c r="F140" s="169">
        <v>-7.9224763899999995E-2</v>
      </c>
      <c r="G140" s="154">
        <v>0</v>
      </c>
      <c r="H140" s="170">
        <f t="shared" si="10"/>
        <v>-7.9224763899999995E-2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14.25" customHeight="1">
      <c r="A141" s="79"/>
      <c r="B141" s="71"/>
      <c r="C141" s="1"/>
      <c r="D141" s="1" t="s">
        <v>550</v>
      </c>
      <c r="E141" s="1" t="s">
        <v>154</v>
      </c>
      <c r="F141" s="169">
        <v>-4.3694999999999998E-2</v>
      </c>
      <c r="G141" s="154">
        <v>0</v>
      </c>
      <c r="H141" s="170">
        <f t="shared" si="10"/>
        <v>-4.3694999999999998E-2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14.25" customHeight="1">
      <c r="A142" s="79"/>
      <c r="B142" s="71"/>
      <c r="C142" s="1"/>
      <c r="D142" s="1" t="s">
        <v>322</v>
      </c>
      <c r="E142" s="1" t="s">
        <v>154</v>
      </c>
      <c r="F142" s="169">
        <v>4.853077784746631E-2</v>
      </c>
      <c r="G142" s="154">
        <v>0</v>
      </c>
      <c r="H142" s="170">
        <f t="shared" si="10"/>
        <v>4.853077784746631E-2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14.25" customHeight="1">
      <c r="A143" s="79"/>
      <c r="B143" s="71"/>
      <c r="C143" s="1"/>
      <c r="D143" s="1" t="s">
        <v>317</v>
      </c>
      <c r="E143" s="1" t="s">
        <v>154</v>
      </c>
      <c r="F143" s="169">
        <v>7.5125644107877851E-2</v>
      </c>
      <c r="G143" s="154">
        <v>0</v>
      </c>
      <c r="H143" s="170">
        <f t="shared" si="10"/>
        <v>7.5125644107877851E-2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14.25" customHeight="1">
      <c r="A144" s="79"/>
      <c r="B144" s="71"/>
      <c r="C144" s="1"/>
      <c r="D144" s="1" t="s">
        <v>314</v>
      </c>
      <c r="E144" s="1" t="s">
        <v>154</v>
      </c>
      <c r="F144" s="169">
        <v>9.0267246796287337E-2</v>
      </c>
      <c r="G144" s="154">
        <v>0</v>
      </c>
      <c r="H144" s="170">
        <f t="shared" si="10"/>
        <v>9.0267246796287337E-2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14.25" customHeight="1">
      <c r="A145" s="79"/>
      <c r="B145" s="71"/>
      <c r="C145" s="1"/>
      <c r="D145" s="1" t="s">
        <v>551</v>
      </c>
      <c r="E145" s="1" t="s">
        <v>137</v>
      </c>
      <c r="F145" s="169">
        <v>0</v>
      </c>
      <c r="G145" s="154">
        <v>0.19412311138986524</v>
      </c>
      <c r="H145" s="170">
        <f t="shared" si="10"/>
        <v>0.19412311138986524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14.25" customHeight="1">
      <c r="A146" s="79"/>
      <c r="B146" s="71"/>
      <c r="C146" s="1"/>
      <c r="D146" s="1" t="s">
        <v>322</v>
      </c>
      <c r="E146" s="1" t="s">
        <v>154</v>
      </c>
      <c r="F146" s="169">
        <v>0.29118466708479784</v>
      </c>
      <c r="G146" s="154">
        <v>0</v>
      </c>
      <c r="H146" s="170">
        <f t="shared" si="10"/>
        <v>0.29118466708479784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14.25" customHeight="1">
      <c r="A147" s="79"/>
      <c r="B147" s="71"/>
      <c r="C147" s="1"/>
      <c r="D147" s="1" t="s">
        <v>552</v>
      </c>
      <c r="E147" s="1" t="s">
        <v>154</v>
      </c>
      <c r="F147" s="169">
        <v>0.33321232070070367</v>
      </c>
      <c r="G147" s="154">
        <v>0</v>
      </c>
      <c r="H147" s="170">
        <f t="shared" si="10"/>
        <v>0.33321232070070367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14.25" customHeight="1">
      <c r="A148" s="79"/>
      <c r="B148" s="71"/>
      <c r="C148" s="1"/>
      <c r="D148" s="1" t="s">
        <v>553</v>
      </c>
      <c r="E148" s="1" t="s">
        <v>137</v>
      </c>
      <c r="F148" s="169">
        <v>0</v>
      </c>
      <c r="G148" s="154">
        <v>0.92208477910185993</v>
      </c>
      <c r="H148" s="170">
        <f t="shared" si="10"/>
        <v>0.92208477910185993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14.25" customHeight="1">
      <c r="A149" s="79"/>
      <c r="B149" s="71"/>
      <c r="C149" s="1"/>
      <c r="D149" s="1" t="s">
        <v>327</v>
      </c>
      <c r="E149" s="1" t="s">
        <v>137</v>
      </c>
      <c r="F149" s="169">
        <v>1.2229756017561511</v>
      </c>
      <c r="G149" s="154">
        <v>0</v>
      </c>
      <c r="H149" s="170">
        <f t="shared" si="10"/>
        <v>1.2229756017561511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14.25" customHeight="1">
      <c r="A150" s="79"/>
      <c r="B150" s="71"/>
      <c r="C150" s="1"/>
      <c r="D150" s="1" t="s">
        <v>328</v>
      </c>
      <c r="E150" s="1" t="s">
        <v>154</v>
      </c>
      <c r="F150" s="169">
        <v>2.8569098303246467</v>
      </c>
      <c r="G150" s="154">
        <v>0</v>
      </c>
      <c r="H150" s="170">
        <f t="shared" si="10"/>
        <v>2.8569098303246467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14.25" customHeight="1">
      <c r="A151" s="79"/>
      <c r="B151" s="71"/>
      <c r="C151" s="1"/>
      <c r="D151" s="1" t="s">
        <v>327</v>
      </c>
      <c r="E151" s="1" t="s">
        <v>137</v>
      </c>
      <c r="F151" s="169">
        <v>8.735540012543936</v>
      </c>
      <c r="G151" s="154">
        <v>0</v>
      </c>
      <c r="H151" s="170">
        <f t="shared" si="10"/>
        <v>8.735540012543936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14.25" customHeight="1">
      <c r="A152" s="79"/>
      <c r="B152" s="71"/>
      <c r="C152" s="1"/>
      <c r="D152" s="1" t="s">
        <v>324</v>
      </c>
      <c r="E152" s="1" t="s">
        <v>137</v>
      </c>
      <c r="F152" s="169">
        <v>0</v>
      </c>
      <c r="G152" s="154">
        <v>24.224623070341284</v>
      </c>
      <c r="H152" s="170">
        <f t="shared" si="10"/>
        <v>24.224623070341284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14.25" customHeight="1">
      <c r="A153" s="79"/>
      <c r="B153" s="71"/>
      <c r="C153" s="1"/>
      <c r="D153" s="1" t="s">
        <v>327</v>
      </c>
      <c r="E153" s="1" t="s">
        <v>137</v>
      </c>
      <c r="F153" s="169">
        <v>0</v>
      </c>
      <c r="G153" s="154">
        <v>26.206620037631808</v>
      </c>
      <c r="H153" s="170">
        <f t="shared" si="10"/>
        <v>26.206620037631808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14.25" customHeight="1">
      <c r="A154" s="79"/>
      <c r="B154" s="71"/>
      <c r="C154" s="1" t="s">
        <v>342</v>
      </c>
      <c r="D154" s="1" t="s">
        <v>554</v>
      </c>
      <c r="E154" s="1" t="s">
        <v>154</v>
      </c>
      <c r="F154" s="169">
        <v>0</v>
      </c>
      <c r="G154" s="154">
        <v>-111.91197371625732</v>
      </c>
      <c r="H154" s="170">
        <f t="shared" si="10"/>
        <v>-111.91197371625732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14.25" customHeight="1">
      <c r="A155" s="79"/>
      <c r="B155" s="71"/>
      <c r="C155" s="1"/>
      <c r="D155" s="1" t="s">
        <v>555</v>
      </c>
      <c r="E155" s="1" t="s">
        <v>154</v>
      </c>
      <c r="F155" s="169">
        <v>-41.736468948821027</v>
      </c>
      <c r="G155" s="154">
        <v>0</v>
      </c>
      <c r="H155" s="170">
        <f t="shared" si="10"/>
        <v>-41.736468948821027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14.25" customHeight="1">
      <c r="A156" s="79"/>
      <c r="B156" s="71"/>
      <c r="C156" s="1"/>
      <c r="D156" s="1" t="s">
        <v>556</v>
      </c>
      <c r="E156" s="1" t="s">
        <v>154</v>
      </c>
      <c r="F156" s="169">
        <v>-30.739394688585161</v>
      </c>
      <c r="G156" s="154">
        <v>0</v>
      </c>
      <c r="H156" s="170">
        <f t="shared" si="10"/>
        <v>-30.739394688585161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14.25" customHeight="1">
      <c r="A157" s="79"/>
      <c r="B157" s="71"/>
      <c r="C157" s="1"/>
      <c r="D157" s="1" t="s">
        <v>557</v>
      </c>
      <c r="E157" s="1" t="s">
        <v>154</v>
      </c>
      <c r="F157" s="169">
        <v>-11.938571350476712</v>
      </c>
      <c r="G157" s="154">
        <v>0</v>
      </c>
      <c r="H157" s="170">
        <f t="shared" si="10"/>
        <v>-11.938571350476712</v>
      </c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14.25" customHeight="1">
      <c r="A158" s="79"/>
      <c r="B158" s="71"/>
      <c r="C158" s="1"/>
      <c r="D158" s="1" t="s">
        <v>558</v>
      </c>
      <c r="E158" s="1" t="s">
        <v>154</v>
      </c>
      <c r="F158" s="169">
        <v>-9.7061555694932619E-2</v>
      </c>
      <c r="G158" s="154">
        <v>0</v>
      </c>
      <c r="H158" s="170">
        <f t="shared" si="10"/>
        <v>-9.7061555694932619E-2</v>
      </c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14.25" customHeight="1">
      <c r="A159" s="79"/>
      <c r="B159" s="71"/>
      <c r="C159" s="1"/>
      <c r="D159" s="1" t="s">
        <v>559</v>
      </c>
      <c r="E159" s="1" t="s">
        <v>154</v>
      </c>
      <c r="F159" s="169">
        <v>0.41173511925790418</v>
      </c>
      <c r="G159" s="154">
        <v>0</v>
      </c>
      <c r="H159" s="170">
        <f t="shared" si="10"/>
        <v>0.41173511925790418</v>
      </c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14.25" customHeight="1">
      <c r="A160" s="79"/>
      <c r="B160" s="71"/>
      <c r="C160" s="1"/>
      <c r="D160" s="1" t="s">
        <v>560</v>
      </c>
      <c r="E160" s="1" t="s">
        <v>154</v>
      </c>
      <c r="F160" s="169">
        <v>9.2208477910185991</v>
      </c>
      <c r="G160" s="154">
        <v>0</v>
      </c>
      <c r="H160" s="170">
        <f t="shared" si="10"/>
        <v>9.2208477910185991</v>
      </c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14.25" customHeight="1">
      <c r="A161" s="79"/>
      <c r="B161" s="71"/>
      <c r="C161" s="1" t="s">
        <v>358</v>
      </c>
      <c r="D161" s="1" t="s">
        <v>561</v>
      </c>
      <c r="E161" s="1" t="s">
        <v>154</v>
      </c>
      <c r="F161" s="169">
        <v>-8.0868000000000002</v>
      </c>
      <c r="G161" s="154">
        <v>0</v>
      </c>
      <c r="H161" s="170">
        <f t="shared" si="10"/>
        <v>-8.0868000000000002</v>
      </c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14.25" customHeight="1">
      <c r="A162" s="79"/>
      <c r="B162" s="71"/>
      <c r="C162" s="1"/>
      <c r="D162" s="1" t="s">
        <v>562</v>
      </c>
      <c r="E162" s="1" t="s">
        <v>137</v>
      </c>
      <c r="F162" s="169">
        <v>9.1913100708211862E-2</v>
      </c>
      <c r="G162" s="154">
        <v>0</v>
      </c>
      <c r="H162" s="170">
        <f t="shared" si="10"/>
        <v>9.1913100708211862E-2</v>
      </c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14.25" customHeight="1">
      <c r="A163" s="79"/>
      <c r="B163" s="71"/>
      <c r="C163" s="1"/>
      <c r="D163" s="1" t="s">
        <v>369</v>
      </c>
      <c r="E163" s="1" t="s">
        <v>137</v>
      </c>
      <c r="F163" s="169">
        <v>0.18382620141642372</v>
      </c>
      <c r="G163" s="154">
        <v>0</v>
      </c>
      <c r="H163" s="170">
        <f t="shared" si="10"/>
        <v>0.18382620141642372</v>
      </c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14.25" customHeight="1">
      <c r="A164" s="79"/>
      <c r="B164" s="71"/>
      <c r="C164" s="1"/>
      <c r="D164" s="1" t="s">
        <v>563</v>
      </c>
      <c r="E164" s="1" t="s">
        <v>137</v>
      </c>
      <c r="F164" s="169">
        <v>0.36765240283284745</v>
      </c>
      <c r="G164" s="154">
        <v>0</v>
      </c>
      <c r="H164" s="170">
        <f t="shared" si="10"/>
        <v>0.36765240283284745</v>
      </c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14.25" customHeight="1">
      <c r="A165" s="79"/>
      <c r="B165" s="71"/>
      <c r="C165" s="1"/>
      <c r="D165" s="1" t="s">
        <v>564</v>
      </c>
      <c r="E165" s="1" t="s">
        <v>137</v>
      </c>
      <c r="F165" s="169">
        <v>0.45956550354105929</v>
      </c>
      <c r="G165" s="154">
        <v>0</v>
      </c>
      <c r="H165" s="170">
        <f t="shared" si="10"/>
        <v>0.45956550354105929</v>
      </c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14.25" customHeight="1">
      <c r="A166" s="79"/>
      <c r="B166" s="71"/>
      <c r="C166" s="1"/>
      <c r="D166" s="1" t="s">
        <v>364</v>
      </c>
      <c r="E166" s="1" t="s">
        <v>137</v>
      </c>
      <c r="F166" s="169">
        <v>0.5514786042492712</v>
      </c>
      <c r="G166" s="154">
        <v>0</v>
      </c>
      <c r="H166" s="170">
        <f t="shared" si="10"/>
        <v>0.5514786042492712</v>
      </c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14.25" customHeight="1">
      <c r="A167" s="79"/>
      <c r="B167" s="71"/>
      <c r="C167" s="1"/>
      <c r="D167" s="1" t="s">
        <v>565</v>
      </c>
      <c r="E167" s="1" t="s">
        <v>137</v>
      </c>
      <c r="F167" s="169">
        <v>0.8272179063739068</v>
      </c>
      <c r="G167" s="154">
        <v>0</v>
      </c>
      <c r="H167" s="170">
        <f t="shared" si="10"/>
        <v>0.8272179063739068</v>
      </c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14.25" customHeight="1">
      <c r="A168" s="79"/>
      <c r="B168" s="71"/>
      <c r="C168" s="1"/>
      <c r="D168" s="1" t="s">
        <v>566</v>
      </c>
      <c r="E168" s="1" t="s">
        <v>137</v>
      </c>
      <c r="F168" s="169">
        <v>1.277592099844145</v>
      </c>
      <c r="G168" s="154">
        <v>0</v>
      </c>
      <c r="H168" s="170">
        <f t="shared" si="10"/>
        <v>1.277592099844145</v>
      </c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14.25" customHeight="1">
      <c r="A169" s="79"/>
      <c r="B169" s="71"/>
      <c r="C169" s="1"/>
      <c r="D169" s="1" t="s">
        <v>363</v>
      </c>
      <c r="E169" s="1" t="s">
        <v>137</v>
      </c>
      <c r="F169" s="169">
        <v>1.3786965106231781</v>
      </c>
      <c r="G169" s="154">
        <v>0</v>
      </c>
      <c r="H169" s="170">
        <f t="shared" si="10"/>
        <v>1.3786965106231781</v>
      </c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14.25" customHeight="1">
      <c r="A170" s="79"/>
      <c r="B170" s="71"/>
      <c r="C170" s="1"/>
      <c r="D170" s="1" t="s">
        <v>567</v>
      </c>
      <c r="E170" s="1" t="s">
        <v>154</v>
      </c>
      <c r="F170" s="169">
        <v>2.4081232385551505</v>
      </c>
      <c r="G170" s="154">
        <v>0</v>
      </c>
      <c r="H170" s="170">
        <f t="shared" si="10"/>
        <v>2.4081232385551505</v>
      </c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14.25" customHeight="1">
      <c r="A171" s="79"/>
      <c r="B171" s="71"/>
      <c r="C171" s="1"/>
      <c r="D171" s="1" t="s">
        <v>568</v>
      </c>
      <c r="E171" s="1" t="s">
        <v>154</v>
      </c>
      <c r="F171" s="169">
        <v>20.864273860764094</v>
      </c>
      <c r="G171" s="154">
        <v>0</v>
      </c>
      <c r="H171" s="170">
        <f t="shared" si="10"/>
        <v>20.864273860764094</v>
      </c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14.25" customHeight="1">
      <c r="A172" s="79"/>
      <c r="B172" s="171" t="s">
        <v>569</v>
      </c>
      <c r="C172" s="172"/>
      <c r="D172" s="173"/>
      <c r="E172" s="173"/>
      <c r="F172" s="68">
        <f t="shared" ref="F172:H172" si="11">SUM(F89:F171)</f>
        <v>236.84509020416877</v>
      </c>
      <c r="G172" s="68">
        <f t="shared" si="11"/>
        <v>41.532264164115745</v>
      </c>
      <c r="H172" s="70">
        <f t="shared" si="11"/>
        <v>278.37735436828461</v>
      </c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14.25" customHeight="1">
      <c r="A173" s="79"/>
      <c r="B173" s="174" t="s">
        <v>501</v>
      </c>
      <c r="C173" s="175"/>
      <c r="D173" s="176"/>
      <c r="E173" s="176"/>
      <c r="F173" s="152">
        <f t="shared" ref="F173:H173" si="12">F86+F172</f>
        <v>1231.6858659455042</v>
      </c>
      <c r="G173" s="152">
        <f t="shared" si="12"/>
        <v>418.97082040801831</v>
      </c>
      <c r="H173" s="153">
        <f t="shared" si="12"/>
        <v>1650.6566863535224</v>
      </c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14.25" customHeight="1">
      <c r="B174" s="1"/>
      <c r="C174" s="1"/>
      <c r="D174" s="1"/>
      <c r="E174" s="1"/>
      <c r="F174" s="154"/>
      <c r="G174" s="154"/>
      <c r="H174" s="154"/>
    </row>
    <row r="175" spans="1:26" ht="14.25" customHeight="1">
      <c r="B175" s="131" t="s">
        <v>570</v>
      </c>
      <c r="C175" s="1"/>
      <c r="D175" s="1"/>
      <c r="E175" s="1"/>
      <c r="F175" s="154"/>
      <c r="G175" s="154"/>
      <c r="H175" s="154"/>
    </row>
    <row r="176" spans="1:26" ht="14.25" customHeight="1">
      <c r="B176" s="177" t="s">
        <v>571</v>
      </c>
      <c r="C176" s="178" t="s">
        <v>424</v>
      </c>
      <c r="D176" s="179" t="s">
        <v>572</v>
      </c>
      <c r="E176" s="180"/>
      <c r="F176" s="101">
        <v>7.7140000000000004</v>
      </c>
      <c r="G176" s="181">
        <v>0</v>
      </c>
      <c r="H176" s="103">
        <f t="shared" ref="H176:H189" si="13">SUM(F176:G176)</f>
        <v>7.7140000000000004</v>
      </c>
    </row>
    <row r="177" spans="2:8" ht="14.25" customHeight="1">
      <c r="B177" s="71"/>
      <c r="C177" s="82" t="s">
        <v>424</v>
      </c>
      <c r="D177" s="84" t="s">
        <v>573</v>
      </c>
      <c r="E177" s="85"/>
      <c r="F177" s="141">
        <v>18.975000000000001</v>
      </c>
      <c r="G177" s="86">
        <v>0</v>
      </c>
      <c r="H177" s="77">
        <f t="shared" si="13"/>
        <v>18.975000000000001</v>
      </c>
    </row>
    <row r="178" spans="2:8" ht="14.25" customHeight="1">
      <c r="B178" s="71"/>
      <c r="C178" s="89" t="s">
        <v>574</v>
      </c>
      <c r="D178" s="84" t="s">
        <v>575</v>
      </c>
      <c r="E178" s="85"/>
      <c r="F178" s="141">
        <v>20</v>
      </c>
      <c r="G178" s="86">
        <v>0</v>
      </c>
      <c r="H178" s="77">
        <f t="shared" si="13"/>
        <v>20</v>
      </c>
    </row>
    <row r="179" spans="2:8" ht="14.25" customHeight="1">
      <c r="B179" s="71"/>
      <c r="C179" s="89" t="s">
        <v>576</v>
      </c>
      <c r="D179" s="84" t="s">
        <v>577</v>
      </c>
      <c r="E179" s="85"/>
      <c r="F179" s="141">
        <v>15</v>
      </c>
      <c r="G179" s="75">
        <v>0</v>
      </c>
      <c r="H179" s="77">
        <f t="shared" si="13"/>
        <v>15</v>
      </c>
    </row>
    <row r="180" spans="2:8" ht="14.25" customHeight="1">
      <c r="B180" s="71"/>
      <c r="C180" s="182" t="s">
        <v>578</v>
      </c>
      <c r="D180" s="84" t="s">
        <v>579</v>
      </c>
      <c r="E180" s="85"/>
      <c r="F180" s="141">
        <v>3</v>
      </c>
      <c r="G180" s="75">
        <v>0</v>
      </c>
      <c r="H180" s="77">
        <f t="shared" si="13"/>
        <v>3</v>
      </c>
    </row>
    <row r="181" spans="2:8" ht="14.25" customHeight="1">
      <c r="B181" s="71"/>
      <c r="C181" s="89" t="s">
        <v>576</v>
      </c>
      <c r="D181" s="84" t="s">
        <v>580</v>
      </c>
      <c r="E181" s="183"/>
      <c r="F181" s="141">
        <v>10</v>
      </c>
      <c r="G181" s="75">
        <v>0</v>
      </c>
      <c r="H181" s="77">
        <f t="shared" si="13"/>
        <v>10</v>
      </c>
    </row>
    <row r="182" spans="2:8" ht="14.25" customHeight="1">
      <c r="B182" s="65" t="s">
        <v>581</v>
      </c>
      <c r="C182" s="66"/>
      <c r="D182" s="184"/>
      <c r="E182" s="185"/>
      <c r="F182" s="147">
        <f t="shared" ref="F182:G182" si="14">SUM(F176:F181)</f>
        <v>74.688999999999993</v>
      </c>
      <c r="G182" s="108">
        <f t="shared" si="14"/>
        <v>0</v>
      </c>
      <c r="H182" s="110">
        <f t="shared" si="13"/>
        <v>74.688999999999993</v>
      </c>
    </row>
    <row r="183" spans="2:8" ht="14.25" customHeight="1">
      <c r="B183" s="71" t="s">
        <v>582</v>
      </c>
      <c r="C183" s="1" t="s">
        <v>583</v>
      </c>
      <c r="D183" s="84" t="s">
        <v>584</v>
      </c>
      <c r="E183" s="85"/>
      <c r="F183" s="141">
        <v>3.5630000000000002</v>
      </c>
      <c r="G183" s="75">
        <v>0</v>
      </c>
      <c r="H183" s="77">
        <f t="shared" si="13"/>
        <v>3.5630000000000002</v>
      </c>
    </row>
    <row r="184" spans="2:8" ht="14.25" customHeight="1">
      <c r="B184" s="71" t="s">
        <v>585</v>
      </c>
      <c r="C184" s="89" t="s">
        <v>576</v>
      </c>
      <c r="D184" s="84" t="s">
        <v>586</v>
      </c>
      <c r="E184" s="85"/>
      <c r="F184" s="186">
        <v>0</v>
      </c>
      <c r="G184" s="141">
        <v>87</v>
      </c>
      <c r="H184" s="77">
        <f t="shared" si="13"/>
        <v>87</v>
      </c>
    </row>
    <row r="185" spans="2:8" ht="14.25" customHeight="1">
      <c r="B185" s="71" t="s">
        <v>585</v>
      </c>
      <c r="C185" s="82"/>
      <c r="D185" s="84" t="s">
        <v>587</v>
      </c>
      <c r="E185" s="85"/>
      <c r="F185" s="141">
        <v>388</v>
      </c>
      <c r="G185" s="86">
        <v>0</v>
      </c>
      <c r="H185" s="77">
        <f t="shared" si="13"/>
        <v>388</v>
      </c>
    </row>
    <row r="186" spans="2:8" ht="14.25" customHeight="1">
      <c r="B186" s="71" t="s">
        <v>582</v>
      </c>
      <c r="C186" s="130" t="s">
        <v>132</v>
      </c>
      <c r="D186" s="84" t="s">
        <v>588</v>
      </c>
      <c r="E186" s="85"/>
      <c r="F186" s="141">
        <v>41.613999999999997</v>
      </c>
      <c r="G186" s="75">
        <v>0</v>
      </c>
      <c r="H186" s="77">
        <f t="shared" si="13"/>
        <v>41.613999999999997</v>
      </c>
    </row>
    <row r="187" spans="2:8" ht="14.25" customHeight="1">
      <c r="B187" s="71" t="s">
        <v>582</v>
      </c>
      <c r="C187" s="88" t="s">
        <v>132</v>
      </c>
      <c r="D187" s="84" t="s">
        <v>589</v>
      </c>
      <c r="E187" s="85"/>
      <c r="F187" s="75">
        <v>19.721</v>
      </c>
      <c r="G187" s="75">
        <v>0</v>
      </c>
      <c r="H187" s="77">
        <f t="shared" si="13"/>
        <v>19.721</v>
      </c>
    </row>
    <row r="188" spans="2:8" ht="14.25" customHeight="1">
      <c r="B188" s="71" t="s">
        <v>582</v>
      </c>
      <c r="C188" s="130" t="s">
        <v>132</v>
      </c>
      <c r="D188" s="84" t="s">
        <v>590</v>
      </c>
      <c r="E188" s="85"/>
      <c r="F188" s="75">
        <v>1</v>
      </c>
      <c r="G188" s="75">
        <v>0</v>
      </c>
      <c r="H188" s="77">
        <f t="shared" si="13"/>
        <v>1</v>
      </c>
    </row>
    <row r="189" spans="2:8" ht="14.25" customHeight="1">
      <c r="B189" s="187" t="s">
        <v>591</v>
      </c>
      <c r="C189" s="188" t="s">
        <v>383</v>
      </c>
      <c r="D189" s="189" t="s">
        <v>592</v>
      </c>
      <c r="E189" s="183"/>
      <c r="F189" s="190">
        <v>6.9909999999999997</v>
      </c>
      <c r="G189" s="191">
        <v>0</v>
      </c>
      <c r="H189" s="192">
        <f t="shared" si="13"/>
        <v>6.9909999999999997</v>
      </c>
    </row>
    <row r="190" spans="2:8" ht="14.25" customHeight="1">
      <c r="B190" s="65" t="s">
        <v>593</v>
      </c>
      <c r="C190" s="66"/>
      <c r="D190" s="184"/>
      <c r="E190" s="185"/>
      <c r="F190" s="147">
        <f t="shared" ref="F190:H190" si="15">SUM(F183:F189)</f>
        <v>460.88899999999995</v>
      </c>
      <c r="G190" s="147">
        <f t="shared" si="15"/>
        <v>87</v>
      </c>
      <c r="H190" s="147">
        <f t="shared" si="15"/>
        <v>547.88900000000001</v>
      </c>
    </row>
    <row r="191" spans="2:8" ht="14.25" customHeight="1">
      <c r="B191" s="148" t="s">
        <v>594</v>
      </c>
      <c r="C191" s="149"/>
      <c r="D191" s="193"/>
      <c r="E191" s="194"/>
      <c r="F191" s="151">
        <f t="shared" ref="F191:H191" si="16">F182+F190</f>
        <v>535.57799999999997</v>
      </c>
      <c r="G191" s="151">
        <f t="shared" si="16"/>
        <v>87</v>
      </c>
      <c r="H191" s="153">
        <f t="shared" si="16"/>
        <v>622.57799999999997</v>
      </c>
    </row>
    <row r="192" spans="2:8" ht="14.25" customHeight="1">
      <c r="B192" s="1"/>
      <c r="C192" s="130"/>
      <c r="D192" s="1"/>
      <c r="E192" s="1"/>
      <c r="F192" s="154"/>
      <c r="G192" s="154"/>
      <c r="H192" s="154"/>
    </row>
    <row r="193" spans="2:8" ht="14.25" customHeight="1">
      <c r="B193" s="131" t="s">
        <v>595</v>
      </c>
      <c r="C193" s="1"/>
      <c r="D193" s="1"/>
      <c r="E193" s="1"/>
      <c r="F193" s="154"/>
      <c r="G193" s="154"/>
      <c r="H193" s="154"/>
    </row>
    <row r="194" spans="2:8" ht="14.25" customHeight="1">
      <c r="B194" s="155" t="s">
        <v>151</v>
      </c>
      <c r="C194" s="156"/>
      <c r="D194" s="179" t="s">
        <v>596</v>
      </c>
      <c r="E194" s="180"/>
      <c r="F194" s="158">
        <v>0.39200000000000002</v>
      </c>
      <c r="G194" s="101">
        <v>0</v>
      </c>
      <c r="H194" s="103">
        <f t="shared" ref="H194:H196" si="17">SUM(F194:G194)</f>
        <v>0.39200000000000002</v>
      </c>
    </row>
    <row r="195" spans="2:8" ht="14.25" customHeight="1">
      <c r="B195" s="71"/>
      <c r="C195" s="88"/>
      <c r="D195" s="84" t="s">
        <v>597</v>
      </c>
      <c r="E195" s="85"/>
      <c r="F195" s="75">
        <v>1.76</v>
      </c>
      <c r="G195" s="75">
        <v>0</v>
      </c>
      <c r="H195" s="77">
        <f t="shared" si="17"/>
        <v>1.76</v>
      </c>
    </row>
    <row r="196" spans="2:8" ht="14.25" customHeight="1">
      <c r="B196" s="71"/>
      <c r="C196" s="130"/>
      <c r="D196" s="84" t="s">
        <v>598</v>
      </c>
      <c r="E196" s="85"/>
      <c r="F196" s="75">
        <v>15</v>
      </c>
      <c r="G196" s="75">
        <v>0</v>
      </c>
      <c r="H196" s="77">
        <f t="shared" si="17"/>
        <v>15</v>
      </c>
    </row>
    <row r="197" spans="2:8" ht="14.25" customHeight="1">
      <c r="B197" s="71"/>
      <c r="C197" s="130"/>
      <c r="D197" s="84" t="s">
        <v>599</v>
      </c>
      <c r="E197" s="183"/>
      <c r="F197" s="141">
        <v>-75</v>
      </c>
      <c r="G197" s="141">
        <v>-75</v>
      </c>
      <c r="H197" s="77">
        <v>-75</v>
      </c>
    </row>
    <row r="198" spans="2:8" ht="14.25" customHeight="1">
      <c r="B198" s="148" t="s">
        <v>600</v>
      </c>
      <c r="C198" s="149"/>
      <c r="D198" s="193"/>
      <c r="E198" s="194"/>
      <c r="F198" s="151">
        <f>SUM(F194:F197)</f>
        <v>-57.847999999999999</v>
      </c>
      <c r="G198" s="151">
        <f t="shared" ref="G198:H198" si="18">SUM(G194:G196)</f>
        <v>0</v>
      </c>
      <c r="H198" s="153">
        <f t="shared" si="18"/>
        <v>17.152000000000001</v>
      </c>
    </row>
    <row r="199" spans="2:8" ht="14.25" customHeight="1">
      <c r="B199" s="155" t="s">
        <v>601</v>
      </c>
      <c r="C199" s="60" t="s">
        <v>245</v>
      </c>
      <c r="D199" s="60" t="s">
        <v>602</v>
      </c>
      <c r="E199" s="157" t="s">
        <v>137</v>
      </c>
      <c r="F199" s="158">
        <v>0.06</v>
      </c>
      <c r="G199" s="158">
        <v>0</v>
      </c>
      <c r="H199" s="77">
        <f t="shared" ref="H199:H202" si="19">SUM(F199:G199)</f>
        <v>0.06</v>
      </c>
    </row>
    <row r="200" spans="2:8" ht="14.25" customHeight="1">
      <c r="B200" s="71"/>
      <c r="C200" s="1" t="s">
        <v>165</v>
      </c>
      <c r="D200" s="1" t="s">
        <v>603</v>
      </c>
      <c r="E200" s="81"/>
      <c r="F200" s="141">
        <v>7.2460000000000004</v>
      </c>
      <c r="G200" s="141">
        <v>0</v>
      </c>
      <c r="H200" s="77">
        <f t="shared" si="19"/>
        <v>7.2460000000000004</v>
      </c>
    </row>
    <row r="201" spans="2:8" ht="14.25" customHeight="1">
      <c r="B201" s="71"/>
      <c r="C201" s="1" t="s">
        <v>604</v>
      </c>
      <c r="D201" s="1" t="s">
        <v>605</v>
      </c>
      <c r="E201" s="81"/>
      <c r="F201" s="141">
        <v>-7.0000000000000007E-2</v>
      </c>
      <c r="G201" s="141">
        <v>0</v>
      </c>
      <c r="H201" s="77">
        <f t="shared" si="19"/>
        <v>-7.0000000000000007E-2</v>
      </c>
    </row>
    <row r="202" spans="2:8" ht="14.25" customHeight="1">
      <c r="B202" s="71"/>
      <c r="C202" s="1" t="s">
        <v>165</v>
      </c>
      <c r="D202" s="1" t="s">
        <v>606</v>
      </c>
      <c r="E202" s="195"/>
      <c r="F202" s="141">
        <v>1.135</v>
      </c>
      <c r="G202" s="141">
        <v>0</v>
      </c>
      <c r="H202" s="77">
        <f t="shared" si="19"/>
        <v>1.135</v>
      </c>
    </row>
    <row r="203" spans="2:8" ht="14.25" customHeight="1">
      <c r="B203" s="148" t="s">
        <v>410</v>
      </c>
      <c r="C203" s="149"/>
      <c r="D203" s="193"/>
      <c r="E203" s="194"/>
      <c r="F203" s="151">
        <f t="shared" ref="F203:H203" si="20">SUM(F199:F202)</f>
        <v>8.3710000000000004</v>
      </c>
      <c r="G203" s="151">
        <f t="shared" si="20"/>
        <v>0</v>
      </c>
      <c r="H203" s="151">
        <f t="shared" si="20"/>
        <v>8.3710000000000004</v>
      </c>
    </row>
    <row r="204" spans="2:8" ht="14.25" customHeight="1">
      <c r="B204" s="148" t="s">
        <v>607</v>
      </c>
      <c r="C204" s="149"/>
      <c r="D204" s="194"/>
      <c r="E204" s="194"/>
      <c r="F204" s="151">
        <f t="shared" ref="F204:H204" si="21">F198+F203</f>
        <v>-49.476999999999997</v>
      </c>
      <c r="G204" s="151">
        <f t="shared" si="21"/>
        <v>0</v>
      </c>
      <c r="H204" s="151">
        <f t="shared" si="21"/>
        <v>25.523000000000003</v>
      </c>
    </row>
    <row r="205" spans="2:8" ht="14.25" customHeight="1">
      <c r="B205" s="94" t="s">
        <v>608</v>
      </c>
      <c r="C205" s="118"/>
      <c r="D205" s="163"/>
      <c r="E205" s="163"/>
      <c r="F205" s="164">
        <f t="shared" ref="F205:H205" si="22">F191+F204</f>
        <v>486.101</v>
      </c>
      <c r="G205" s="164">
        <f t="shared" si="22"/>
        <v>87</v>
      </c>
      <c r="H205" s="164">
        <f t="shared" si="22"/>
        <v>648.101</v>
      </c>
    </row>
    <row r="206" spans="2:8" ht="14.25" customHeight="1">
      <c r="B206" s="1"/>
      <c r="C206" s="1"/>
      <c r="D206" s="1"/>
      <c r="E206" s="1"/>
      <c r="F206" s="10"/>
      <c r="G206" s="10"/>
      <c r="H206" s="10"/>
    </row>
    <row r="207" spans="2:8" ht="14.25" customHeight="1">
      <c r="B207" s="119" t="s">
        <v>609</v>
      </c>
      <c r="C207" s="120"/>
      <c r="D207" s="121"/>
      <c r="E207" s="121"/>
      <c r="F207" s="196">
        <f>F173+F205</f>
        <v>1717.7868659455044</v>
      </c>
      <c r="G207" s="196">
        <f>G205+G173</f>
        <v>505.97082040801831</v>
      </c>
      <c r="H207" s="197">
        <f>H86+H205</f>
        <v>2020.3803319852377</v>
      </c>
    </row>
    <row r="208" spans="2:8" ht="14.25" customHeight="1">
      <c r="B208" s="124" t="s">
        <v>610</v>
      </c>
      <c r="C208" s="125"/>
      <c r="D208" s="126"/>
      <c r="E208" s="126"/>
      <c r="F208" s="198">
        <f t="shared" ref="F208:G208" si="23">F6+F207</f>
        <v>5073.3898659455044</v>
      </c>
      <c r="G208" s="199">
        <f t="shared" si="23"/>
        <v>653.72982040801833</v>
      </c>
      <c r="H208" s="200">
        <f>SUM(F208:G208)</f>
        <v>5727.1196863535224</v>
      </c>
    </row>
    <row r="209" spans="2:8" ht="14.25" customHeight="1">
      <c r="B209" s="1"/>
      <c r="C209" s="88"/>
      <c r="D209" s="1"/>
      <c r="E209" s="1"/>
      <c r="F209" s="10"/>
      <c r="G209" s="10"/>
      <c r="H209" s="10"/>
    </row>
    <row r="210" spans="2:8" ht="14.25" customHeight="1">
      <c r="B210" s="1"/>
      <c r="C210" s="84"/>
      <c r="D210" s="1"/>
      <c r="E210" s="1"/>
      <c r="F210" s="10"/>
      <c r="G210" s="10"/>
      <c r="H210" s="10"/>
    </row>
    <row r="211" spans="2:8" ht="14.25" customHeight="1">
      <c r="B211" s="1"/>
      <c r="C211" s="1"/>
      <c r="D211" s="10"/>
      <c r="E211" s="10"/>
      <c r="F211" s="39"/>
      <c r="G211" s="201"/>
      <c r="H211" s="1"/>
    </row>
    <row r="212" spans="2:8" ht="14.25" customHeight="1">
      <c r="B212" s="6"/>
      <c r="C212" s="202"/>
      <c r="D212" s="203"/>
      <c r="E212" s="203"/>
      <c r="F212" s="6"/>
      <c r="G212" s="10"/>
      <c r="H212" s="1"/>
    </row>
    <row r="213" spans="2:8" ht="14.25" customHeight="1">
      <c r="B213" s="6"/>
      <c r="C213" s="1"/>
      <c r="D213" s="1"/>
      <c r="E213" s="1"/>
      <c r="F213" s="204"/>
      <c r="G213" s="10"/>
      <c r="H213" s="1"/>
    </row>
    <row r="214" spans="2:8" ht="14.25" customHeight="1">
      <c r="B214" s="6"/>
      <c r="C214" s="1"/>
      <c r="D214" s="1"/>
      <c r="E214" s="1"/>
      <c r="F214" s="10"/>
      <c r="G214" s="10"/>
      <c r="H214" s="1"/>
    </row>
    <row r="215" spans="2:8" ht="14.25" customHeight="1">
      <c r="B215" s="1"/>
      <c r="C215" s="1"/>
      <c r="D215" s="1"/>
      <c r="E215" s="1"/>
      <c r="F215" s="39"/>
      <c r="G215" s="10"/>
      <c r="H215" s="1"/>
    </row>
    <row r="216" spans="2:8" ht="14.25" customHeight="1">
      <c r="B216" s="1"/>
      <c r="C216" s="1"/>
      <c r="D216" s="1"/>
      <c r="E216" s="1"/>
      <c r="F216" s="1"/>
      <c r="G216" s="10"/>
      <c r="H216" s="1"/>
    </row>
    <row r="217" spans="2:8" ht="14.25" customHeight="1">
      <c r="B217" s="1"/>
      <c r="C217" s="1"/>
      <c r="D217" s="1"/>
      <c r="E217" s="1"/>
      <c r="F217" s="10"/>
      <c r="G217" s="10"/>
      <c r="H217" s="1"/>
    </row>
    <row r="218" spans="2:8" ht="14.25" customHeight="1">
      <c r="B218" s="1"/>
      <c r="C218" s="1"/>
      <c r="D218" s="1"/>
      <c r="E218" s="1"/>
      <c r="F218" s="10"/>
      <c r="G218" s="10"/>
      <c r="H218" s="1"/>
    </row>
    <row r="219" spans="2:8" ht="14.25" customHeight="1">
      <c r="B219" s="1"/>
      <c r="C219" s="130"/>
      <c r="D219" s="1"/>
      <c r="E219" s="1"/>
      <c r="F219" s="10"/>
      <c r="G219" s="10"/>
      <c r="H219" s="1"/>
    </row>
    <row r="220" spans="2:8" ht="14.25" customHeight="1">
      <c r="B220" s="1"/>
      <c r="C220" s="88"/>
      <c r="D220" s="1"/>
      <c r="E220" s="1"/>
      <c r="F220" s="10"/>
      <c r="G220" s="10"/>
      <c r="H220" s="1"/>
    </row>
    <row r="221" spans="2:8" ht="14.25" customHeight="1">
      <c r="B221" s="1"/>
      <c r="C221" s="88"/>
      <c r="D221" s="1"/>
      <c r="E221" s="1"/>
      <c r="F221" s="10"/>
      <c r="G221" s="10"/>
      <c r="H221" s="1"/>
    </row>
    <row r="222" spans="2:8" ht="14.25" customHeight="1">
      <c r="B222" s="1"/>
      <c r="C222" s="84"/>
      <c r="D222" s="1"/>
      <c r="E222" s="1"/>
      <c r="F222" s="10"/>
      <c r="G222" s="10"/>
      <c r="H222" s="1"/>
    </row>
    <row r="223" spans="2:8" ht="14.25" customHeight="1">
      <c r="B223" s="1"/>
      <c r="C223" s="88"/>
      <c r="D223" s="1"/>
      <c r="E223" s="1"/>
      <c r="F223" s="10"/>
      <c r="G223" s="10"/>
      <c r="H223" s="1"/>
    </row>
    <row r="224" spans="2:8" ht="14.25" customHeight="1">
      <c r="B224" s="1"/>
      <c r="C224" s="1"/>
      <c r="D224" s="1"/>
      <c r="E224" s="1"/>
      <c r="F224" s="10"/>
      <c r="G224" s="10"/>
      <c r="H224" s="1"/>
    </row>
    <row r="225" spans="2:8" ht="14.25" customHeight="1">
      <c r="B225" s="1"/>
      <c r="C225" s="1"/>
      <c r="D225" s="1"/>
      <c r="E225" s="1"/>
      <c r="F225" s="10"/>
      <c r="G225" s="10"/>
      <c r="H225" s="1"/>
    </row>
    <row r="226" spans="2:8" ht="14.25" customHeight="1">
      <c r="B226" s="1"/>
      <c r="C226" s="1"/>
      <c r="D226" s="1"/>
      <c r="E226" s="1"/>
      <c r="F226" s="10"/>
      <c r="G226" s="10"/>
      <c r="H226" s="1"/>
    </row>
    <row r="227" spans="2:8" ht="14.25" customHeight="1">
      <c r="B227" s="1"/>
      <c r="C227" s="1"/>
      <c r="D227" s="1"/>
      <c r="E227" s="1"/>
      <c r="F227" s="10"/>
      <c r="G227" s="10"/>
      <c r="H227" s="1"/>
    </row>
    <row r="228" spans="2:8" ht="14.25" customHeight="1">
      <c r="B228" s="1"/>
      <c r="C228" s="1"/>
      <c r="D228" s="1"/>
      <c r="E228" s="1"/>
      <c r="F228" s="10"/>
      <c r="G228" s="10"/>
      <c r="H228" s="1"/>
    </row>
    <row r="229" spans="2:8" ht="14.25" customHeight="1">
      <c r="B229" s="1"/>
      <c r="C229" s="1"/>
      <c r="D229" s="1"/>
      <c r="E229" s="1"/>
      <c r="F229" s="10"/>
      <c r="G229" s="10"/>
      <c r="H229" s="1"/>
    </row>
    <row r="230" spans="2:8" ht="14.25" customHeight="1">
      <c r="B230" s="1"/>
      <c r="C230" s="1"/>
      <c r="D230" s="1"/>
      <c r="E230" s="1"/>
      <c r="F230" s="10"/>
      <c r="G230" s="10"/>
      <c r="H230" s="1"/>
    </row>
    <row r="231" spans="2:8" ht="14.25" customHeight="1">
      <c r="B231" s="1"/>
      <c r="C231" s="1"/>
      <c r="D231" s="1"/>
      <c r="E231" s="1"/>
      <c r="F231" s="10"/>
      <c r="G231" s="10"/>
      <c r="H231" s="1"/>
    </row>
    <row r="232" spans="2:8" ht="14.25" customHeight="1">
      <c r="B232" s="1"/>
      <c r="C232" s="1"/>
      <c r="D232" s="1"/>
      <c r="E232" s="1"/>
      <c r="F232" s="10"/>
      <c r="G232" s="10"/>
      <c r="H232" s="1"/>
    </row>
    <row r="233" spans="2:8" ht="14.25" customHeight="1">
      <c r="B233" s="1"/>
      <c r="C233" s="1"/>
      <c r="D233" s="1"/>
      <c r="E233" s="1"/>
      <c r="F233" s="10"/>
      <c r="G233" s="10"/>
      <c r="H233" s="1"/>
    </row>
    <row r="234" spans="2:8" ht="14.25" customHeight="1">
      <c r="B234" s="1"/>
      <c r="C234" s="1"/>
      <c r="D234" s="1"/>
      <c r="E234" s="1"/>
      <c r="F234" s="10"/>
      <c r="G234" s="10"/>
      <c r="H234" s="1"/>
    </row>
    <row r="235" spans="2:8" ht="14.25" customHeight="1">
      <c r="B235" s="1"/>
      <c r="C235" s="1"/>
      <c r="D235" s="1"/>
      <c r="E235" s="1"/>
      <c r="F235" s="10"/>
      <c r="G235" s="10"/>
      <c r="H235" s="1"/>
    </row>
    <row r="236" spans="2:8" ht="14.25" customHeight="1">
      <c r="B236" s="1"/>
      <c r="C236" s="1"/>
      <c r="D236" s="1"/>
      <c r="E236" s="1"/>
      <c r="F236" s="10"/>
      <c r="G236" s="10"/>
      <c r="H236" s="1"/>
    </row>
    <row r="237" spans="2:8" ht="14.25" customHeight="1">
      <c r="B237" s="1"/>
      <c r="C237" s="1"/>
      <c r="D237" s="1"/>
      <c r="E237" s="1"/>
      <c r="F237" s="10"/>
      <c r="G237" s="10"/>
      <c r="H237" s="1"/>
    </row>
    <row r="238" spans="2:8" ht="14.25" customHeight="1">
      <c r="B238" s="1"/>
      <c r="C238" s="1"/>
      <c r="D238" s="1"/>
      <c r="E238" s="1"/>
      <c r="F238" s="10"/>
      <c r="G238" s="10"/>
      <c r="H238" s="1"/>
    </row>
    <row r="239" spans="2:8" ht="14.25" customHeight="1">
      <c r="B239" s="1"/>
      <c r="C239" s="1"/>
      <c r="D239" s="1"/>
      <c r="E239" s="1"/>
      <c r="F239" s="10"/>
      <c r="G239" s="10"/>
      <c r="H239" s="1"/>
    </row>
    <row r="240" spans="2:8" ht="14.25" customHeight="1">
      <c r="B240" s="1"/>
      <c r="C240" s="1"/>
      <c r="D240" s="1"/>
      <c r="E240" s="1"/>
      <c r="F240" s="1"/>
      <c r="G240" s="1"/>
      <c r="H240" s="1"/>
    </row>
    <row r="241" spans="2:8" ht="14.25" customHeight="1">
      <c r="B241" s="1"/>
      <c r="C241" s="1"/>
      <c r="D241" s="1"/>
      <c r="E241" s="1"/>
      <c r="F241" s="1"/>
      <c r="G241" s="1"/>
      <c r="H241" s="1"/>
    </row>
    <row r="242" spans="2:8" ht="14.25" customHeight="1">
      <c r="B242" s="1"/>
      <c r="C242" s="1"/>
      <c r="D242" s="1"/>
      <c r="E242" s="1"/>
      <c r="F242" s="1"/>
      <c r="G242" s="1"/>
      <c r="H242" s="1"/>
    </row>
    <row r="243" spans="2:8" ht="14.25" customHeight="1">
      <c r="B243" s="1"/>
      <c r="C243" s="1"/>
      <c r="D243" s="1"/>
      <c r="E243" s="1"/>
      <c r="F243" s="1"/>
      <c r="G243" s="1"/>
      <c r="H243" s="1"/>
    </row>
    <row r="244" spans="2:8" ht="14.25" customHeight="1">
      <c r="B244" s="1"/>
      <c r="C244" s="1"/>
      <c r="D244" s="1"/>
      <c r="E244" s="1"/>
      <c r="F244" s="1"/>
      <c r="G244" s="1"/>
      <c r="H244" s="1"/>
    </row>
    <row r="245" spans="2:8" ht="14.25" customHeight="1">
      <c r="B245" s="1"/>
      <c r="C245" s="1"/>
      <c r="D245" s="1"/>
      <c r="E245" s="1"/>
      <c r="F245" s="1"/>
      <c r="G245" s="1"/>
      <c r="H245" s="1"/>
    </row>
    <row r="246" spans="2:8" ht="14.25" customHeight="1">
      <c r="B246" s="1"/>
      <c r="C246" s="1"/>
      <c r="D246" s="1"/>
      <c r="E246" s="1"/>
      <c r="F246" s="1"/>
      <c r="G246" s="1"/>
      <c r="H246" s="1"/>
    </row>
    <row r="247" spans="2:8" ht="14.25" customHeight="1">
      <c r="B247" s="1"/>
      <c r="C247" s="1"/>
      <c r="D247" s="1"/>
      <c r="E247" s="1"/>
      <c r="F247" s="1"/>
      <c r="G247" s="1"/>
      <c r="H247" s="1"/>
    </row>
    <row r="248" spans="2:8" ht="14.25" customHeight="1">
      <c r="B248" s="1"/>
      <c r="C248" s="1"/>
      <c r="D248" s="1"/>
      <c r="E248" s="1"/>
      <c r="F248" s="1"/>
      <c r="G248" s="1"/>
      <c r="H248" s="1"/>
    </row>
    <row r="249" spans="2:8" ht="14.25" customHeight="1">
      <c r="B249" s="1"/>
      <c r="C249" s="1"/>
      <c r="D249" s="1"/>
      <c r="E249" s="1"/>
      <c r="F249" s="1"/>
      <c r="G249" s="1"/>
      <c r="H249" s="1"/>
    </row>
    <row r="250" spans="2:8" ht="14.25" customHeight="1">
      <c r="B250" s="1"/>
      <c r="C250" s="1"/>
      <c r="D250" s="1"/>
      <c r="E250" s="1"/>
      <c r="F250" s="1"/>
      <c r="G250" s="1"/>
      <c r="H250" s="1"/>
    </row>
    <row r="251" spans="2:8" ht="14.25" customHeight="1">
      <c r="B251" s="1"/>
      <c r="C251" s="1"/>
      <c r="D251" s="1"/>
      <c r="E251" s="1"/>
      <c r="F251" s="1"/>
      <c r="G251" s="1"/>
      <c r="H251" s="1"/>
    </row>
    <row r="252" spans="2:8" ht="14.25" customHeight="1">
      <c r="B252" s="1"/>
      <c r="C252" s="1"/>
      <c r="D252" s="1"/>
      <c r="E252" s="1"/>
      <c r="F252" s="1"/>
      <c r="G252" s="1"/>
      <c r="H252" s="1"/>
    </row>
    <row r="253" spans="2:8" ht="14.25" customHeight="1">
      <c r="B253" s="1"/>
      <c r="C253" s="1"/>
      <c r="D253" s="1"/>
      <c r="E253" s="1"/>
      <c r="F253" s="1"/>
      <c r="G253" s="1"/>
      <c r="H253" s="1"/>
    </row>
    <row r="254" spans="2:8" ht="14.25" customHeight="1">
      <c r="B254" s="1"/>
      <c r="C254" s="1"/>
      <c r="D254" s="1"/>
      <c r="E254" s="1"/>
      <c r="F254" s="1"/>
      <c r="G254" s="1"/>
      <c r="H254" s="1"/>
    </row>
    <row r="255" spans="2:8" ht="14.25" customHeight="1">
      <c r="B255" s="1"/>
      <c r="C255" s="1"/>
      <c r="D255" s="1"/>
      <c r="E255" s="1"/>
      <c r="F255" s="1"/>
      <c r="G255" s="1"/>
      <c r="H255" s="1"/>
    </row>
    <row r="256" spans="2:8" ht="14.25" customHeight="1">
      <c r="B256" s="1"/>
      <c r="C256" s="1"/>
      <c r="D256" s="1"/>
      <c r="E256" s="1"/>
      <c r="F256" s="1"/>
      <c r="G256" s="1"/>
      <c r="H256" s="1"/>
    </row>
    <row r="257" spans="2:8" ht="14.25" customHeight="1">
      <c r="B257" s="1"/>
      <c r="C257" s="1"/>
      <c r="D257" s="1"/>
      <c r="E257" s="1"/>
      <c r="F257" s="1"/>
      <c r="G257" s="1"/>
      <c r="H257" s="1"/>
    </row>
    <row r="258" spans="2:8" ht="14.25" customHeight="1">
      <c r="B258" s="1"/>
      <c r="C258" s="1"/>
      <c r="D258" s="1"/>
      <c r="E258" s="1"/>
      <c r="F258" s="1"/>
      <c r="G258" s="1"/>
      <c r="H258" s="1"/>
    </row>
    <row r="259" spans="2:8" ht="14.25" customHeight="1">
      <c r="B259" s="1"/>
      <c r="C259" s="1"/>
      <c r="D259" s="1"/>
      <c r="E259" s="1"/>
      <c r="F259" s="1"/>
      <c r="G259" s="1"/>
      <c r="H259" s="1"/>
    </row>
    <row r="260" spans="2:8" ht="14.25" customHeight="1">
      <c r="B260" s="1"/>
      <c r="C260" s="1"/>
      <c r="D260" s="1"/>
      <c r="E260" s="1"/>
      <c r="F260" s="1"/>
      <c r="G260" s="1"/>
      <c r="H260" s="1"/>
    </row>
    <row r="261" spans="2:8" ht="14.25" customHeight="1">
      <c r="B261" s="1"/>
      <c r="C261" s="1"/>
      <c r="D261" s="1"/>
      <c r="E261" s="1"/>
      <c r="F261" s="1"/>
      <c r="G261" s="1"/>
      <c r="H261" s="1"/>
    </row>
    <row r="262" spans="2:8" ht="14.25" customHeight="1">
      <c r="B262" s="1"/>
      <c r="C262" s="1"/>
      <c r="D262" s="1"/>
      <c r="E262" s="1"/>
      <c r="F262" s="1"/>
      <c r="G262" s="1"/>
      <c r="H262" s="1"/>
    </row>
    <row r="263" spans="2:8" ht="14.25" customHeight="1">
      <c r="B263" s="1"/>
      <c r="C263" s="1"/>
      <c r="D263" s="1"/>
      <c r="E263" s="1"/>
      <c r="F263" s="1"/>
      <c r="G263" s="1"/>
      <c r="H263" s="1"/>
    </row>
    <row r="264" spans="2:8" ht="14.25" customHeight="1">
      <c r="B264" s="1"/>
      <c r="C264" s="1"/>
      <c r="D264" s="1"/>
      <c r="E264" s="1"/>
      <c r="F264" s="1"/>
      <c r="G264" s="1"/>
      <c r="H264" s="1"/>
    </row>
    <row r="265" spans="2:8" ht="14.25" customHeight="1">
      <c r="B265" s="1"/>
      <c r="C265" s="1"/>
      <c r="D265" s="1"/>
      <c r="E265" s="1"/>
      <c r="F265" s="1"/>
      <c r="G265" s="1"/>
      <c r="H265" s="1"/>
    </row>
    <row r="266" spans="2:8" ht="14.25" customHeight="1">
      <c r="B266" s="1"/>
      <c r="C266" s="1"/>
      <c r="D266" s="1"/>
      <c r="E266" s="1"/>
      <c r="F266" s="1"/>
      <c r="G266" s="1"/>
      <c r="H266" s="1"/>
    </row>
    <row r="267" spans="2:8" ht="14.25" customHeight="1">
      <c r="B267" s="1"/>
      <c r="C267" s="1"/>
      <c r="D267" s="1"/>
      <c r="E267" s="1"/>
      <c r="F267" s="1"/>
      <c r="G267" s="1"/>
      <c r="H267" s="1"/>
    </row>
    <row r="268" spans="2:8" ht="14.25" customHeight="1">
      <c r="B268" s="1"/>
      <c r="C268" s="1"/>
      <c r="D268" s="1"/>
      <c r="E268" s="1"/>
      <c r="F268" s="1"/>
      <c r="G268" s="1"/>
      <c r="H268" s="1"/>
    </row>
    <row r="269" spans="2:8" ht="14.25" customHeight="1">
      <c r="B269" s="1"/>
      <c r="C269" s="1"/>
      <c r="D269" s="1"/>
      <c r="E269" s="1"/>
      <c r="F269" s="1"/>
      <c r="G269" s="1"/>
      <c r="H269" s="1"/>
    </row>
    <row r="270" spans="2:8" ht="14.25" customHeight="1">
      <c r="B270" s="1"/>
      <c r="C270" s="1"/>
      <c r="D270" s="1"/>
      <c r="E270" s="1"/>
      <c r="F270" s="1"/>
      <c r="G270" s="1"/>
      <c r="H270" s="1"/>
    </row>
    <row r="271" spans="2:8" ht="14.25" customHeight="1">
      <c r="B271" s="1"/>
      <c r="C271" s="1"/>
      <c r="D271" s="1"/>
      <c r="E271" s="1"/>
      <c r="F271" s="1"/>
      <c r="G271" s="1"/>
      <c r="H271" s="1"/>
    </row>
    <row r="272" spans="2:8" ht="14.25" customHeight="1">
      <c r="B272" s="1"/>
      <c r="C272" s="1"/>
      <c r="D272" s="1"/>
      <c r="E272" s="1"/>
      <c r="F272" s="1"/>
      <c r="G272" s="1"/>
      <c r="H272" s="1"/>
    </row>
    <row r="273" spans="2:8" ht="14.25" customHeight="1">
      <c r="B273" s="1"/>
      <c r="C273" s="1"/>
      <c r="D273" s="1"/>
      <c r="E273" s="1"/>
      <c r="F273" s="1"/>
      <c r="G273" s="1"/>
      <c r="H273" s="1"/>
    </row>
    <row r="274" spans="2:8" ht="14.25" customHeight="1">
      <c r="B274" s="1"/>
      <c r="C274" s="1"/>
      <c r="D274" s="1"/>
      <c r="E274" s="1"/>
      <c r="F274" s="1"/>
      <c r="G274" s="1"/>
      <c r="H274" s="1"/>
    </row>
    <row r="275" spans="2:8" ht="14.25" customHeight="1">
      <c r="B275" s="1"/>
      <c r="C275" s="1"/>
      <c r="D275" s="1"/>
      <c r="E275" s="1"/>
      <c r="F275" s="1"/>
      <c r="G275" s="1"/>
      <c r="H275" s="1"/>
    </row>
    <row r="276" spans="2:8" ht="14.25" customHeight="1">
      <c r="B276" s="1"/>
      <c r="C276" s="1"/>
      <c r="D276" s="1"/>
      <c r="E276" s="1"/>
      <c r="F276" s="1"/>
      <c r="G276" s="1"/>
      <c r="H276" s="1"/>
    </row>
    <row r="277" spans="2:8" ht="14.25" customHeight="1">
      <c r="B277" s="1"/>
      <c r="C277" s="1"/>
      <c r="D277" s="1"/>
      <c r="E277" s="1"/>
      <c r="F277" s="1"/>
      <c r="G277" s="1"/>
      <c r="H277" s="1"/>
    </row>
    <row r="278" spans="2:8" ht="14.25" customHeight="1">
      <c r="B278" s="1"/>
      <c r="C278" s="1"/>
      <c r="D278" s="1"/>
      <c r="E278" s="1"/>
      <c r="F278" s="1"/>
      <c r="G278" s="1"/>
      <c r="H278" s="1"/>
    </row>
    <row r="279" spans="2:8" ht="14.25" customHeight="1">
      <c r="B279" s="1"/>
      <c r="C279" s="1"/>
      <c r="D279" s="1"/>
      <c r="E279" s="1"/>
      <c r="F279" s="1"/>
      <c r="G279" s="1"/>
      <c r="H279" s="1"/>
    </row>
    <row r="280" spans="2:8" ht="14.25" customHeight="1">
      <c r="B280" s="1"/>
      <c r="C280" s="1"/>
      <c r="D280" s="1"/>
      <c r="E280" s="1"/>
      <c r="F280" s="1"/>
      <c r="G280" s="1"/>
      <c r="H280" s="1"/>
    </row>
    <row r="281" spans="2:8" ht="14.25" customHeight="1">
      <c r="B281" s="1"/>
      <c r="C281" s="1"/>
      <c r="D281" s="1"/>
      <c r="E281" s="1"/>
      <c r="F281" s="1"/>
      <c r="G281" s="1"/>
      <c r="H281" s="1"/>
    </row>
    <row r="282" spans="2:8" ht="14.25" customHeight="1">
      <c r="B282" s="1"/>
      <c r="C282" s="1"/>
      <c r="D282" s="1"/>
      <c r="E282" s="1"/>
      <c r="F282" s="1"/>
      <c r="G282" s="1"/>
      <c r="H282" s="1"/>
    </row>
    <row r="283" spans="2:8" ht="14.25" customHeight="1">
      <c r="B283" s="1"/>
      <c r="C283" s="1"/>
      <c r="D283" s="1"/>
      <c r="E283" s="1"/>
      <c r="F283" s="1"/>
      <c r="G283" s="1"/>
      <c r="H283" s="1"/>
    </row>
    <row r="284" spans="2:8" ht="14.25" customHeight="1">
      <c r="B284" s="1"/>
      <c r="C284" s="1"/>
      <c r="D284" s="1"/>
      <c r="E284" s="1"/>
      <c r="F284" s="1"/>
      <c r="G284" s="1"/>
      <c r="H284" s="1"/>
    </row>
    <row r="285" spans="2:8" ht="14.25" customHeight="1">
      <c r="B285" s="1"/>
      <c r="C285" s="1"/>
      <c r="D285" s="1"/>
      <c r="E285" s="1"/>
      <c r="F285" s="1"/>
      <c r="G285" s="1"/>
      <c r="H285" s="1"/>
    </row>
    <row r="286" spans="2:8" ht="14.25" customHeight="1">
      <c r="B286" s="1"/>
      <c r="C286" s="1"/>
      <c r="D286" s="1"/>
      <c r="E286" s="1"/>
      <c r="F286" s="1"/>
      <c r="G286" s="1"/>
      <c r="H286" s="1"/>
    </row>
    <row r="287" spans="2:8" ht="14.25" customHeight="1">
      <c r="B287" s="1"/>
      <c r="C287" s="1"/>
      <c r="D287" s="1"/>
      <c r="E287" s="1"/>
      <c r="F287" s="1"/>
      <c r="G287" s="1"/>
      <c r="H287" s="1"/>
    </row>
    <row r="288" spans="2:8" ht="14.25" customHeight="1">
      <c r="B288" s="1"/>
      <c r="C288" s="1"/>
      <c r="D288" s="1"/>
      <c r="E288" s="1"/>
      <c r="F288" s="1"/>
      <c r="G288" s="1"/>
      <c r="H288" s="1"/>
    </row>
    <row r="289" spans="2:8" ht="14.25" customHeight="1">
      <c r="B289" s="1"/>
      <c r="C289" s="1"/>
      <c r="D289" s="1"/>
      <c r="E289" s="1"/>
      <c r="F289" s="1"/>
      <c r="G289" s="1"/>
      <c r="H289" s="1"/>
    </row>
    <row r="290" spans="2:8" ht="14.25" customHeight="1">
      <c r="B290" s="1"/>
      <c r="C290" s="1"/>
      <c r="D290" s="1"/>
      <c r="E290" s="1"/>
      <c r="F290" s="1"/>
      <c r="G290" s="1"/>
      <c r="H290" s="1"/>
    </row>
    <row r="291" spans="2:8" ht="14.25" customHeight="1">
      <c r="B291" s="1"/>
      <c r="C291" s="1"/>
      <c r="D291" s="1"/>
      <c r="E291" s="1"/>
      <c r="F291" s="1"/>
      <c r="G291" s="1"/>
      <c r="H291" s="1"/>
    </row>
    <row r="292" spans="2:8" ht="14.25" customHeight="1">
      <c r="B292" s="1"/>
      <c r="C292" s="1"/>
      <c r="D292" s="1"/>
      <c r="E292" s="1"/>
      <c r="F292" s="1"/>
      <c r="G292" s="1"/>
      <c r="H292" s="1"/>
    </row>
    <row r="293" spans="2:8" ht="14.25" customHeight="1">
      <c r="B293" s="1"/>
      <c r="C293" s="1"/>
      <c r="D293" s="1"/>
      <c r="E293" s="1"/>
      <c r="F293" s="1"/>
      <c r="G293" s="1"/>
      <c r="H293" s="1"/>
    </row>
    <row r="294" spans="2:8" ht="14.25" customHeight="1">
      <c r="B294" s="1"/>
      <c r="C294" s="1"/>
      <c r="D294" s="1"/>
      <c r="E294" s="1"/>
      <c r="F294" s="1"/>
      <c r="G294" s="1"/>
      <c r="H294" s="1"/>
    </row>
    <row r="295" spans="2:8" ht="14.25" customHeight="1">
      <c r="B295" s="1"/>
      <c r="C295" s="1"/>
      <c r="D295" s="1"/>
      <c r="E295" s="1"/>
      <c r="F295" s="1"/>
      <c r="G295" s="1"/>
      <c r="H295" s="1"/>
    </row>
    <row r="296" spans="2:8" ht="14.25" customHeight="1">
      <c r="B296" s="1"/>
      <c r="C296" s="1"/>
      <c r="D296" s="1"/>
      <c r="E296" s="1"/>
      <c r="F296" s="1"/>
      <c r="G296" s="1"/>
      <c r="H296" s="1"/>
    </row>
    <row r="297" spans="2:8" ht="14.25" customHeight="1">
      <c r="B297" s="1"/>
      <c r="C297" s="1"/>
      <c r="D297" s="1"/>
      <c r="E297" s="1"/>
      <c r="F297" s="1"/>
      <c r="G297" s="1"/>
      <c r="H297" s="1"/>
    </row>
    <row r="298" spans="2:8" ht="14.25" customHeight="1">
      <c r="B298" s="1"/>
      <c r="C298" s="1"/>
      <c r="D298" s="1"/>
      <c r="E298" s="1"/>
      <c r="F298" s="1"/>
      <c r="G298" s="1"/>
      <c r="H298" s="1"/>
    </row>
    <row r="299" spans="2:8" ht="14.25" customHeight="1">
      <c r="B299" s="1"/>
      <c r="C299" s="1"/>
      <c r="D299" s="1"/>
      <c r="E299" s="1"/>
      <c r="F299" s="1"/>
      <c r="G299" s="1"/>
      <c r="H299" s="1"/>
    </row>
    <row r="300" spans="2:8" ht="14.25" customHeight="1">
      <c r="B300" s="1"/>
      <c r="C300" s="1"/>
      <c r="D300" s="1"/>
      <c r="E300" s="1"/>
      <c r="F300" s="1"/>
      <c r="G300" s="1"/>
      <c r="H300" s="1"/>
    </row>
    <row r="301" spans="2:8" ht="14.25" customHeight="1">
      <c r="B301" s="1"/>
      <c r="C301" s="1"/>
      <c r="D301" s="1"/>
      <c r="E301" s="1"/>
      <c r="F301" s="1"/>
      <c r="G301" s="1"/>
      <c r="H301" s="1"/>
    </row>
    <row r="302" spans="2:8" ht="14.25" customHeight="1">
      <c r="B302" s="1"/>
      <c r="C302" s="1"/>
      <c r="D302" s="1"/>
      <c r="E302" s="1"/>
      <c r="F302" s="1"/>
      <c r="G302" s="1"/>
      <c r="H302" s="1"/>
    </row>
    <row r="303" spans="2:8" ht="14.25" customHeight="1">
      <c r="B303" s="1"/>
      <c r="C303" s="1"/>
      <c r="D303" s="1"/>
      <c r="E303" s="1"/>
      <c r="F303" s="1"/>
      <c r="G303" s="1"/>
      <c r="H303" s="1"/>
    </row>
    <row r="304" spans="2:8" ht="14.25" customHeight="1">
      <c r="B304" s="1"/>
      <c r="C304" s="1"/>
      <c r="D304" s="1"/>
      <c r="E304" s="1"/>
      <c r="F304" s="1"/>
      <c r="G304" s="1"/>
      <c r="H304" s="1"/>
    </row>
    <row r="305" spans="2:8" ht="14.25" customHeight="1">
      <c r="B305" s="1"/>
      <c r="C305" s="1"/>
      <c r="D305" s="1"/>
      <c r="E305" s="1"/>
      <c r="F305" s="1"/>
      <c r="G305" s="1"/>
      <c r="H305" s="1"/>
    </row>
    <row r="306" spans="2:8" ht="14.25" customHeight="1">
      <c r="B306" s="1"/>
      <c r="C306" s="1"/>
      <c r="D306" s="1"/>
      <c r="E306" s="1"/>
      <c r="F306" s="1"/>
      <c r="G306" s="1"/>
      <c r="H306" s="1"/>
    </row>
    <row r="307" spans="2:8" ht="14.25" customHeight="1">
      <c r="B307" s="1"/>
      <c r="C307" s="1"/>
      <c r="D307" s="1"/>
      <c r="E307" s="1"/>
      <c r="F307" s="1"/>
      <c r="G307" s="1"/>
      <c r="H307" s="1"/>
    </row>
    <row r="308" spans="2:8" ht="14.25" customHeight="1">
      <c r="B308" s="1"/>
      <c r="C308" s="1"/>
      <c r="D308" s="1"/>
      <c r="E308" s="1"/>
      <c r="F308" s="1"/>
      <c r="G308" s="1"/>
      <c r="H308" s="1"/>
    </row>
    <row r="309" spans="2:8" ht="14.25" customHeight="1">
      <c r="B309" s="1"/>
      <c r="C309" s="1"/>
      <c r="D309" s="1"/>
      <c r="E309" s="1"/>
      <c r="F309" s="1"/>
      <c r="G309" s="1"/>
      <c r="H309" s="1"/>
    </row>
    <row r="310" spans="2:8" ht="14.25" customHeight="1">
      <c r="B310" s="1"/>
      <c r="C310" s="1"/>
      <c r="D310" s="1"/>
      <c r="E310" s="1"/>
      <c r="F310" s="1"/>
      <c r="G310" s="1"/>
      <c r="H310" s="1"/>
    </row>
    <row r="311" spans="2:8" ht="14.25" customHeight="1">
      <c r="B311" s="1"/>
      <c r="C311" s="1"/>
      <c r="D311" s="1"/>
      <c r="E311" s="1"/>
      <c r="F311" s="1"/>
      <c r="G311" s="1"/>
      <c r="H311" s="1"/>
    </row>
    <row r="312" spans="2:8" ht="14.25" customHeight="1">
      <c r="B312" s="1"/>
      <c r="C312" s="1"/>
      <c r="D312" s="1"/>
      <c r="E312" s="1"/>
      <c r="F312" s="1"/>
      <c r="G312" s="1"/>
      <c r="H312" s="1"/>
    </row>
    <row r="313" spans="2:8" ht="14.25" customHeight="1">
      <c r="B313" s="1"/>
      <c r="C313" s="1"/>
      <c r="D313" s="1"/>
      <c r="E313" s="1"/>
      <c r="F313" s="1"/>
      <c r="G313" s="1"/>
      <c r="H313" s="1"/>
    </row>
    <row r="314" spans="2:8" ht="14.25" customHeight="1">
      <c r="B314" s="1"/>
      <c r="C314" s="1"/>
      <c r="D314" s="1"/>
      <c r="E314" s="1"/>
      <c r="F314" s="1"/>
      <c r="G314" s="1"/>
      <c r="H314" s="1"/>
    </row>
    <row r="315" spans="2:8" ht="14.25" customHeight="1">
      <c r="B315" s="1"/>
      <c r="C315" s="1"/>
      <c r="D315" s="1"/>
      <c r="E315" s="1"/>
      <c r="F315" s="1"/>
      <c r="G315" s="1"/>
      <c r="H315" s="1"/>
    </row>
    <row r="316" spans="2:8" ht="14.25" customHeight="1">
      <c r="B316" s="1"/>
      <c r="C316" s="1"/>
      <c r="D316" s="1"/>
      <c r="E316" s="1"/>
      <c r="F316" s="1"/>
      <c r="G316" s="1"/>
      <c r="H316" s="1"/>
    </row>
    <row r="317" spans="2:8" ht="14.25" customHeight="1">
      <c r="B317" s="1"/>
      <c r="C317" s="1"/>
      <c r="D317" s="1"/>
      <c r="E317" s="1"/>
      <c r="F317" s="1"/>
      <c r="G317" s="1"/>
      <c r="H317" s="1"/>
    </row>
    <row r="318" spans="2:8" ht="14.25" customHeight="1">
      <c r="B318" s="1"/>
      <c r="C318" s="1"/>
      <c r="D318" s="1"/>
      <c r="E318" s="1"/>
      <c r="F318" s="1"/>
      <c r="G318" s="1"/>
      <c r="H318" s="1"/>
    </row>
    <row r="319" spans="2:8" ht="14.25" customHeight="1">
      <c r="B319" s="1"/>
      <c r="C319" s="1"/>
      <c r="D319" s="1"/>
      <c r="E319" s="1"/>
      <c r="F319" s="1"/>
      <c r="G319" s="1"/>
      <c r="H319" s="1"/>
    </row>
    <row r="320" spans="2:8" ht="14.25" customHeight="1">
      <c r="B320" s="1"/>
      <c r="C320" s="1"/>
      <c r="D320" s="1"/>
      <c r="E320" s="1"/>
      <c r="F320" s="1"/>
      <c r="G320" s="1"/>
      <c r="H320" s="1"/>
    </row>
    <row r="321" spans="2:8" ht="14.25" customHeight="1">
      <c r="B321" s="1"/>
      <c r="C321" s="1"/>
      <c r="D321" s="1"/>
      <c r="E321" s="1"/>
      <c r="F321" s="1"/>
      <c r="G321" s="1"/>
      <c r="H321" s="1"/>
    </row>
    <row r="322" spans="2:8" ht="14.25" customHeight="1">
      <c r="B322" s="1"/>
      <c r="C322" s="1"/>
      <c r="D322" s="1"/>
      <c r="E322" s="1"/>
      <c r="F322" s="1"/>
      <c r="G322" s="1"/>
      <c r="H322" s="1"/>
    </row>
    <row r="323" spans="2:8" ht="14.25" customHeight="1">
      <c r="B323" s="1"/>
      <c r="C323" s="1"/>
      <c r="D323" s="1"/>
      <c r="E323" s="1"/>
      <c r="F323" s="1"/>
      <c r="G323" s="1"/>
      <c r="H323" s="1"/>
    </row>
    <row r="324" spans="2:8" ht="14.25" customHeight="1">
      <c r="B324" s="1"/>
      <c r="C324" s="1"/>
      <c r="D324" s="1"/>
      <c r="E324" s="1"/>
      <c r="F324" s="1"/>
      <c r="G324" s="1"/>
      <c r="H324" s="1"/>
    </row>
    <row r="325" spans="2:8" ht="14.25" customHeight="1">
      <c r="B325" s="1"/>
      <c r="C325" s="1"/>
      <c r="D325" s="1"/>
      <c r="E325" s="1"/>
      <c r="F325" s="1"/>
      <c r="G325" s="1"/>
      <c r="H325" s="1"/>
    </row>
    <row r="326" spans="2:8" ht="14.25" customHeight="1">
      <c r="B326" s="1"/>
      <c r="C326" s="1"/>
      <c r="D326" s="1"/>
      <c r="E326" s="1"/>
      <c r="F326" s="1"/>
      <c r="G326" s="1"/>
      <c r="H326" s="1"/>
    </row>
    <row r="327" spans="2:8" ht="14.25" customHeight="1">
      <c r="B327" s="1"/>
      <c r="C327" s="1"/>
      <c r="D327" s="1"/>
      <c r="E327" s="1"/>
      <c r="F327" s="1"/>
      <c r="G327" s="1"/>
      <c r="H327" s="1"/>
    </row>
    <row r="328" spans="2:8" ht="14.25" customHeight="1">
      <c r="B328" s="1"/>
      <c r="C328" s="1"/>
      <c r="D328" s="1"/>
      <c r="E328" s="1"/>
      <c r="F328" s="1"/>
      <c r="G328" s="1"/>
      <c r="H328" s="1"/>
    </row>
    <row r="329" spans="2:8" ht="14.25" customHeight="1">
      <c r="B329" s="1"/>
      <c r="C329" s="1"/>
      <c r="D329" s="1"/>
      <c r="E329" s="1"/>
      <c r="F329" s="1"/>
      <c r="G329" s="1"/>
      <c r="H329" s="1"/>
    </row>
    <row r="330" spans="2:8" ht="14.25" customHeight="1">
      <c r="B330" s="1"/>
      <c r="C330" s="1"/>
      <c r="D330" s="1"/>
      <c r="E330" s="1"/>
      <c r="F330" s="1"/>
      <c r="G330" s="1"/>
      <c r="H330" s="1"/>
    </row>
    <row r="331" spans="2:8" ht="14.25" customHeight="1">
      <c r="B331" s="1"/>
      <c r="C331" s="1"/>
      <c r="D331" s="1"/>
      <c r="E331" s="1"/>
      <c r="F331" s="1"/>
      <c r="G331" s="1"/>
      <c r="H331" s="1"/>
    </row>
    <row r="332" spans="2:8" ht="14.25" customHeight="1">
      <c r="B332" s="1"/>
      <c r="C332" s="1"/>
      <c r="D332" s="1"/>
      <c r="E332" s="1"/>
      <c r="F332" s="1"/>
      <c r="G332" s="1"/>
      <c r="H332" s="1"/>
    </row>
    <row r="333" spans="2:8" ht="14.25" customHeight="1">
      <c r="B333" s="1"/>
      <c r="C333" s="1"/>
      <c r="D333" s="1"/>
      <c r="E333" s="1"/>
      <c r="F333" s="1"/>
      <c r="G333" s="1"/>
      <c r="H333" s="1"/>
    </row>
    <row r="334" spans="2:8" ht="14.25" customHeight="1">
      <c r="B334" s="1"/>
      <c r="C334" s="1"/>
      <c r="D334" s="1"/>
      <c r="E334" s="1"/>
      <c r="F334" s="1"/>
      <c r="G334" s="1"/>
      <c r="H334" s="1"/>
    </row>
    <row r="335" spans="2:8" ht="14.25" customHeight="1">
      <c r="B335" s="1"/>
      <c r="C335" s="1"/>
      <c r="D335" s="1"/>
      <c r="E335" s="1"/>
      <c r="F335" s="1"/>
      <c r="G335" s="1"/>
      <c r="H335" s="1"/>
    </row>
    <row r="336" spans="2:8" ht="14.25" customHeight="1">
      <c r="B336" s="1"/>
      <c r="C336" s="1"/>
      <c r="D336" s="1"/>
      <c r="E336" s="1"/>
      <c r="F336" s="1"/>
      <c r="G336" s="1"/>
      <c r="H336" s="1"/>
    </row>
    <row r="337" spans="2:8" ht="14.25" customHeight="1">
      <c r="B337" s="1"/>
      <c r="C337" s="1"/>
      <c r="D337" s="1"/>
      <c r="E337" s="1"/>
      <c r="F337" s="1"/>
      <c r="G337" s="1"/>
      <c r="H337" s="1"/>
    </row>
    <row r="338" spans="2:8" ht="14.25" customHeight="1">
      <c r="B338" s="1"/>
      <c r="C338" s="1"/>
      <c r="D338" s="1"/>
      <c r="E338" s="1"/>
      <c r="F338" s="1"/>
      <c r="G338" s="1"/>
      <c r="H338" s="1"/>
    </row>
    <row r="339" spans="2:8" ht="14.25" customHeight="1">
      <c r="B339" s="1"/>
      <c r="C339" s="1"/>
      <c r="D339" s="1"/>
      <c r="E339" s="1"/>
      <c r="F339" s="1"/>
      <c r="G339" s="1"/>
      <c r="H339" s="1"/>
    </row>
    <row r="340" spans="2:8" ht="14.25" customHeight="1">
      <c r="B340" s="1"/>
      <c r="C340" s="1"/>
      <c r="D340" s="1"/>
      <c r="E340" s="1"/>
      <c r="F340" s="1"/>
      <c r="G340" s="1"/>
      <c r="H340" s="1"/>
    </row>
    <row r="341" spans="2:8" ht="14.25" customHeight="1">
      <c r="B341" s="1"/>
      <c r="C341" s="1"/>
      <c r="D341" s="1"/>
      <c r="E341" s="1"/>
      <c r="F341" s="1"/>
      <c r="G341" s="1"/>
      <c r="H341" s="1"/>
    </row>
    <row r="342" spans="2:8" ht="14.25" customHeight="1">
      <c r="B342" s="1"/>
      <c r="C342" s="1"/>
      <c r="D342" s="1"/>
      <c r="E342" s="1"/>
      <c r="F342" s="1"/>
      <c r="G342" s="1"/>
      <c r="H342" s="1"/>
    </row>
    <row r="343" spans="2:8" ht="14.25" customHeight="1">
      <c r="B343" s="1"/>
      <c r="C343" s="1"/>
      <c r="D343" s="1"/>
      <c r="E343" s="1"/>
      <c r="F343" s="1"/>
      <c r="G343" s="1"/>
      <c r="H343" s="1"/>
    </row>
    <row r="344" spans="2:8" ht="14.25" customHeight="1">
      <c r="B344" s="1"/>
      <c r="C344" s="1"/>
      <c r="D344" s="1"/>
      <c r="E344" s="1"/>
      <c r="F344" s="1"/>
      <c r="G344" s="1"/>
      <c r="H344" s="1"/>
    </row>
    <row r="345" spans="2:8" ht="14.25" customHeight="1">
      <c r="B345" s="1"/>
      <c r="C345" s="1"/>
      <c r="D345" s="1"/>
      <c r="E345" s="1"/>
      <c r="F345" s="1"/>
      <c r="G345" s="1"/>
      <c r="H345" s="1"/>
    </row>
    <row r="346" spans="2:8" ht="14.25" customHeight="1">
      <c r="B346" s="1"/>
      <c r="C346" s="1"/>
      <c r="D346" s="1"/>
      <c r="E346" s="1"/>
      <c r="F346" s="1"/>
      <c r="G346" s="1"/>
      <c r="H346" s="1"/>
    </row>
    <row r="347" spans="2:8" ht="14.25" customHeight="1">
      <c r="B347" s="1"/>
      <c r="C347" s="1"/>
      <c r="D347" s="1"/>
      <c r="E347" s="1"/>
      <c r="F347" s="1"/>
      <c r="G347" s="1"/>
      <c r="H347" s="1"/>
    </row>
    <row r="348" spans="2:8" ht="14.25" customHeight="1">
      <c r="B348" s="1"/>
      <c r="C348" s="1"/>
      <c r="D348" s="1"/>
      <c r="E348" s="1"/>
      <c r="F348" s="1"/>
      <c r="G348" s="1"/>
      <c r="H348" s="1"/>
    </row>
    <row r="349" spans="2:8" ht="14.25" customHeight="1">
      <c r="B349" s="1"/>
      <c r="C349" s="1"/>
      <c r="D349" s="1"/>
      <c r="E349" s="1"/>
      <c r="F349" s="1"/>
      <c r="G349" s="1"/>
      <c r="H349" s="1"/>
    </row>
    <row r="350" spans="2:8" ht="14.25" customHeight="1">
      <c r="B350" s="1"/>
      <c r="C350" s="1"/>
      <c r="D350" s="1"/>
      <c r="E350" s="1"/>
      <c r="F350" s="1"/>
      <c r="G350" s="1"/>
      <c r="H350" s="1"/>
    </row>
    <row r="351" spans="2:8" ht="14.25" customHeight="1">
      <c r="B351" s="1"/>
      <c r="C351" s="1"/>
      <c r="D351" s="1"/>
      <c r="E351" s="1"/>
      <c r="F351" s="1"/>
      <c r="G351" s="1"/>
      <c r="H351" s="1"/>
    </row>
    <row r="352" spans="2:8" ht="14.25" customHeight="1">
      <c r="B352" s="1"/>
      <c r="C352" s="1"/>
      <c r="D352" s="1"/>
      <c r="E352" s="1"/>
      <c r="F352" s="1"/>
      <c r="G352" s="1"/>
      <c r="H352" s="1"/>
    </row>
    <row r="353" spans="2:8" ht="14.25" customHeight="1">
      <c r="B353" s="1"/>
      <c r="C353" s="1"/>
      <c r="D353" s="1"/>
      <c r="E353" s="1"/>
      <c r="F353" s="1"/>
      <c r="G353" s="1"/>
      <c r="H353" s="1"/>
    </row>
    <row r="354" spans="2:8" ht="14.25" customHeight="1">
      <c r="B354" s="1"/>
      <c r="C354" s="1"/>
      <c r="D354" s="1"/>
      <c r="E354" s="1"/>
      <c r="F354" s="1"/>
      <c r="G354" s="1"/>
      <c r="H354" s="1"/>
    </row>
    <row r="355" spans="2:8" ht="14.25" customHeight="1">
      <c r="B355" s="1"/>
      <c r="C355" s="1"/>
      <c r="D355" s="1"/>
      <c r="E355" s="1"/>
      <c r="F355" s="1"/>
      <c r="G355" s="1"/>
      <c r="H355" s="1"/>
    </row>
    <row r="356" spans="2:8" ht="14.25" customHeight="1">
      <c r="B356" s="1"/>
      <c r="C356" s="1"/>
      <c r="D356" s="1"/>
      <c r="E356" s="1"/>
      <c r="F356" s="1"/>
      <c r="G356" s="1"/>
      <c r="H356" s="1"/>
    </row>
    <row r="357" spans="2:8" ht="14.25" customHeight="1">
      <c r="B357" s="1"/>
      <c r="C357" s="1"/>
      <c r="D357" s="1"/>
      <c r="E357" s="1"/>
      <c r="F357" s="1"/>
      <c r="G357" s="1"/>
      <c r="H357" s="1"/>
    </row>
    <row r="358" spans="2:8" ht="14.25" customHeight="1">
      <c r="B358" s="1"/>
      <c r="C358" s="1"/>
      <c r="D358" s="1"/>
      <c r="E358" s="1"/>
      <c r="F358" s="1"/>
      <c r="G358" s="1"/>
      <c r="H358" s="1"/>
    </row>
    <row r="359" spans="2:8" ht="14.25" customHeight="1">
      <c r="B359" s="1"/>
      <c r="C359" s="1"/>
      <c r="D359" s="1"/>
      <c r="E359" s="1"/>
      <c r="F359" s="1"/>
      <c r="G359" s="1"/>
      <c r="H359" s="1"/>
    </row>
    <row r="360" spans="2:8" ht="14.25" customHeight="1">
      <c r="B360" s="1"/>
      <c r="C360" s="1"/>
      <c r="D360" s="1"/>
      <c r="E360" s="1"/>
      <c r="F360" s="1"/>
      <c r="G360" s="1"/>
      <c r="H360" s="1"/>
    </row>
    <row r="361" spans="2:8" ht="14.25" customHeight="1">
      <c r="B361" s="1"/>
      <c r="C361" s="1"/>
      <c r="D361" s="1"/>
      <c r="E361" s="1"/>
      <c r="F361" s="1"/>
      <c r="G361" s="1"/>
      <c r="H361" s="1"/>
    </row>
    <row r="362" spans="2:8" ht="14.25" customHeight="1">
      <c r="B362" s="1"/>
      <c r="C362" s="1"/>
      <c r="D362" s="1"/>
      <c r="E362" s="1"/>
      <c r="F362" s="1"/>
      <c r="G362" s="1"/>
      <c r="H362" s="1"/>
    </row>
    <row r="363" spans="2:8" ht="14.25" customHeight="1">
      <c r="B363" s="1"/>
      <c r="C363" s="1"/>
      <c r="D363" s="1"/>
      <c r="E363" s="1"/>
      <c r="F363" s="1"/>
      <c r="G363" s="1"/>
      <c r="H363" s="1"/>
    </row>
    <row r="364" spans="2:8" ht="14.25" customHeight="1">
      <c r="B364" s="1"/>
      <c r="C364" s="1"/>
      <c r="D364" s="1"/>
      <c r="E364" s="1"/>
      <c r="F364" s="1"/>
      <c r="G364" s="1"/>
      <c r="H364" s="1"/>
    </row>
    <row r="365" spans="2:8" ht="14.25" customHeight="1">
      <c r="B365" s="1"/>
      <c r="C365" s="1"/>
      <c r="D365" s="1"/>
      <c r="E365" s="1"/>
      <c r="F365" s="1"/>
      <c r="G365" s="1"/>
      <c r="H365" s="1"/>
    </row>
    <row r="366" spans="2:8" ht="14.25" customHeight="1">
      <c r="B366" s="1"/>
      <c r="C366" s="1"/>
      <c r="D366" s="1"/>
      <c r="E366" s="1"/>
      <c r="F366" s="1"/>
      <c r="G366" s="1"/>
      <c r="H366" s="1"/>
    </row>
    <row r="367" spans="2:8" ht="14.25" customHeight="1">
      <c r="B367" s="1"/>
      <c r="C367" s="1"/>
      <c r="D367" s="1"/>
      <c r="E367" s="1"/>
      <c r="F367" s="1"/>
      <c r="G367" s="1"/>
      <c r="H367" s="1"/>
    </row>
    <row r="368" spans="2:8" ht="14.25" customHeight="1">
      <c r="B368" s="1"/>
      <c r="C368" s="1"/>
      <c r="D368" s="1"/>
      <c r="E368" s="1"/>
      <c r="F368" s="1"/>
      <c r="G368" s="1"/>
      <c r="H368" s="1"/>
    </row>
    <row r="369" spans="2:8" ht="14.25" customHeight="1">
      <c r="B369" s="1"/>
      <c r="C369" s="1"/>
      <c r="D369" s="1"/>
      <c r="E369" s="1"/>
      <c r="F369" s="1"/>
      <c r="G369" s="1"/>
      <c r="H369" s="1"/>
    </row>
    <row r="370" spans="2:8" ht="14.25" customHeight="1">
      <c r="B370" s="1"/>
      <c r="C370" s="1"/>
      <c r="D370" s="1"/>
      <c r="E370" s="1"/>
      <c r="F370" s="1"/>
      <c r="G370" s="1"/>
      <c r="H370" s="1"/>
    </row>
    <row r="371" spans="2:8" ht="14.25" customHeight="1">
      <c r="B371" s="1"/>
      <c r="C371" s="1"/>
      <c r="D371" s="1"/>
      <c r="E371" s="1"/>
      <c r="F371" s="1"/>
      <c r="G371" s="1"/>
      <c r="H371" s="1"/>
    </row>
    <row r="372" spans="2:8" ht="14.25" customHeight="1">
      <c r="B372" s="1"/>
      <c r="C372" s="1"/>
      <c r="D372" s="1"/>
      <c r="E372" s="1"/>
      <c r="F372" s="1"/>
      <c r="G372" s="1"/>
      <c r="H372" s="1"/>
    </row>
    <row r="373" spans="2:8" ht="14.25" customHeight="1">
      <c r="B373" s="1"/>
      <c r="C373" s="1"/>
      <c r="D373" s="1"/>
      <c r="E373" s="1"/>
      <c r="F373" s="1"/>
      <c r="G373" s="1"/>
      <c r="H373" s="1"/>
    </row>
    <row r="374" spans="2:8" ht="14.25" customHeight="1">
      <c r="B374" s="1"/>
      <c r="C374" s="1"/>
      <c r="D374" s="1"/>
      <c r="E374" s="1"/>
      <c r="F374" s="1"/>
      <c r="G374" s="1"/>
      <c r="H374" s="1"/>
    </row>
    <row r="375" spans="2:8" ht="14.25" customHeight="1">
      <c r="B375" s="1"/>
      <c r="C375" s="1"/>
      <c r="D375" s="1"/>
      <c r="E375" s="1"/>
      <c r="F375" s="1"/>
      <c r="G375" s="1"/>
      <c r="H375" s="1"/>
    </row>
    <row r="376" spans="2:8" ht="14.25" customHeight="1">
      <c r="B376" s="1"/>
      <c r="C376" s="1"/>
      <c r="D376" s="1"/>
      <c r="E376" s="1"/>
      <c r="F376" s="1"/>
      <c r="G376" s="1"/>
      <c r="H376" s="1"/>
    </row>
    <row r="377" spans="2:8" ht="14.25" customHeight="1">
      <c r="B377" s="1"/>
      <c r="C377" s="1"/>
      <c r="D377" s="1"/>
      <c r="E377" s="1"/>
      <c r="F377" s="1"/>
      <c r="G377" s="1"/>
      <c r="H377" s="1"/>
    </row>
    <row r="378" spans="2:8" ht="14.25" customHeight="1">
      <c r="B378" s="1"/>
      <c r="C378" s="1"/>
      <c r="D378" s="1"/>
      <c r="E378" s="1"/>
      <c r="F378" s="1"/>
      <c r="G378" s="1"/>
      <c r="H378" s="1"/>
    </row>
    <row r="379" spans="2:8" ht="14.25" customHeight="1">
      <c r="B379" s="1"/>
      <c r="C379" s="1"/>
      <c r="D379" s="1"/>
      <c r="E379" s="1"/>
      <c r="F379" s="1"/>
      <c r="G379" s="1"/>
      <c r="H379" s="1"/>
    </row>
    <row r="380" spans="2:8" ht="14.25" customHeight="1">
      <c r="B380" s="1"/>
      <c r="C380" s="1"/>
      <c r="D380" s="1"/>
      <c r="E380" s="1"/>
      <c r="F380" s="1"/>
      <c r="G380" s="1"/>
      <c r="H380" s="1"/>
    </row>
    <row r="381" spans="2:8" ht="14.25" customHeight="1">
      <c r="B381" s="1"/>
      <c r="C381" s="1"/>
      <c r="D381" s="1"/>
      <c r="E381" s="1"/>
      <c r="F381" s="1"/>
      <c r="G381" s="1"/>
      <c r="H381" s="1"/>
    </row>
    <row r="382" spans="2:8" ht="14.25" customHeight="1">
      <c r="B382" s="1"/>
      <c r="C382" s="1"/>
      <c r="D382" s="1"/>
      <c r="E382" s="1"/>
      <c r="F382" s="1"/>
      <c r="G382" s="1"/>
      <c r="H382" s="1"/>
    </row>
    <row r="383" spans="2:8" ht="14.25" customHeight="1">
      <c r="B383" s="1"/>
      <c r="C383" s="1"/>
      <c r="D383" s="1"/>
      <c r="E383" s="1"/>
      <c r="F383" s="1"/>
      <c r="G383" s="1"/>
      <c r="H383" s="1"/>
    </row>
    <row r="384" spans="2:8" ht="14.25" customHeight="1">
      <c r="B384" s="1"/>
      <c r="C384" s="1"/>
      <c r="D384" s="1"/>
      <c r="E384" s="1"/>
      <c r="F384" s="1"/>
      <c r="G384" s="1"/>
      <c r="H384" s="1"/>
    </row>
    <row r="385" spans="2:8" ht="14.25" customHeight="1">
      <c r="B385" s="1"/>
      <c r="C385" s="1"/>
      <c r="D385" s="1"/>
      <c r="E385" s="1"/>
      <c r="F385" s="1"/>
      <c r="G385" s="1"/>
      <c r="H385" s="1"/>
    </row>
    <row r="386" spans="2:8" ht="14.25" customHeight="1">
      <c r="B386" s="1"/>
      <c r="C386" s="1"/>
      <c r="D386" s="1"/>
      <c r="E386" s="1"/>
      <c r="F386" s="1"/>
      <c r="G386" s="1"/>
      <c r="H386" s="1"/>
    </row>
    <row r="387" spans="2:8" ht="14.25" customHeight="1">
      <c r="B387" s="1"/>
      <c r="C387" s="1"/>
      <c r="D387" s="1"/>
      <c r="E387" s="1"/>
      <c r="F387" s="1"/>
      <c r="G387" s="1"/>
      <c r="H387" s="1"/>
    </row>
    <row r="388" spans="2:8" ht="14.25" customHeight="1">
      <c r="B388" s="1"/>
      <c r="C388" s="1"/>
      <c r="D388" s="1"/>
      <c r="E388" s="1"/>
      <c r="F388" s="1"/>
      <c r="G388" s="1"/>
      <c r="H388" s="1"/>
    </row>
    <row r="389" spans="2:8" ht="14.25" customHeight="1">
      <c r="B389" s="1"/>
      <c r="C389" s="1"/>
      <c r="D389" s="1"/>
      <c r="E389" s="1"/>
      <c r="F389" s="1"/>
      <c r="G389" s="1"/>
      <c r="H389" s="1"/>
    </row>
    <row r="390" spans="2:8" ht="14.25" customHeight="1">
      <c r="B390" s="1"/>
      <c r="C390" s="1"/>
      <c r="D390" s="1"/>
      <c r="E390" s="1"/>
      <c r="F390" s="1"/>
      <c r="G390" s="1"/>
      <c r="H390" s="1"/>
    </row>
    <row r="391" spans="2:8" ht="14.25" customHeight="1">
      <c r="B391" s="1"/>
      <c r="C391" s="1"/>
      <c r="D391" s="1"/>
      <c r="E391" s="1"/>
      <c r="F391" s="1"/>
      <c r="G391" s="1"/>
      <c r="H391" s="1"/>
    </row>
    <row r="392" spans="2:8" ht="14.25" customHeight="1">
      <c r="B392" s="1"/>
      <c r="C392" s="1"/>
      <c r="D392" s="1"/>
      <c r="E392" s="1"/>
      <c r="F392" s="1"/>
      <c r="G392" s="1"/>
      <c r="H392" s="1"/>
    </row>
    <row r="393" spans="2:8" ht="14.25" customHeight="1">
      <c r="B393" s="1"/>
      <c r="C393" s="1"/>
      <c r="D393" s="1"/>
      <c r="E393" s="1"/>
      <c r="F393" s="1"/>
      <c r="G393" s="1"/>
      <c r="H393" s="1"/>
    </row>
    <row r="394" spans="2:8" ht="14.25" customHeight="1">
      <c r="B394" s="1"/>
      <c r="C394" s="1"/>
      <c r="D394" s="1"/>
      <c r="E394" s="1"/>
      <c r="F394" s="1"/>
      <c r="G394" s="1"/>
      <c r="H394" s="1"/>
    </row>
    <row r="395" spans="2:8" ht="14.25" customHeight="1">
      <c r="B395" s="1"/>
      <c r="C395" s="1"/>
      <c r="D395" s="1"/>
      <c r="E395" s="1"/>
      <c r="F395" s="1"/>
      <c r="G395" s="1"/>
      <c r="H395" s="1"/>
    </row>
    <row r="396" spans="2:8" ht="14.25" customHeight="1">
      <c r="B396" s="1"/>
      <c r="C396" s="1"/>
      <c r="D396" s="1"/>
      <c r="E396" s="1"/>
      <c r="F396" s="1"/>
      <c r="G396" s="1"/>
      <c r="H396" s="1"/>
    </row>
    <row r="397" spans="2:8" ht="14.25" customHeight="1">
      <c r="B397" s="1"/>
      <c r="C397" s="1"/>
      <c r="D397" s="1"/>
      <c r="E397" s="1"/>
      <c r="F397" s="1"/>
      <c r="G397" s="1"/>
      <c r="H397" s="1"/>
    </row>
    <row r="398" spans="2:8" ht="14.25" customHeight="1">
      <c r="B398" s="1"/>
      <c r="C398" s="1"/>
      <c r="D398" s="1"/>
      <c r="E398" s="1"/>
      <c r="F398" s="1"/>
      <c r="G398" s="1"/>
      <c r="H398" s="1"/>
    </row>
    <row r="399" spans="2:8" ht="14.25" customHeight="1">
      <c r="B399" s="1"/>
      <c r="C399" s="1"/>
      <c r="D399" s="1"/>
      <c r="E399" s="1"/>
      <c r="F399" s="1"/>
      <c r="G399" s="1"/>
      <c r="H399" s="1"/>
    </row>
    <row r="400" spans="2:8" ht="14.25" customHeight="1">
      <c r="B400" s="1"/>
      <c r="C400" s="1"/>
      <c r="D400" s="1"/>
      <c r="E400" s="1"/>
      <c r="F400" s="1"/>
      <c r="G400" s="1"/>
      <c r="H400" s="1"/>
    </row>
    <row r="401" spans="2:8" ht="14.25" customHeight="1">
      <c r="B401" s="1"/>
      <c r="C401" s="1"/>
      <c r="D401" s="1"/>
      <c r="E401" s="1"/>
      <c r="F401" s="1"/>
      <c r="G401" s="1"/>
      <c r="H401" s="1"/>
    </row>
    <row r="402" spans="2:8" ht="14.25" customHeight="1">
      <c r="B402" s="1"/>
      <c r="C402" s="1"/>
      <c r="D402" s="1"/>
      <c r="E402" s="1"/>
      <c r="F402" s="1"/>
      <c r="G402" s="1"/>
      <c r="H402" s="1"/>
    </row>
    <row r="403" spans="2:8" ht="14.25" customHeight="1">
      <c r="B403" s="1"/>
      <c r="C403" s="1"/>
      <c r="D403" s="1"/>
      <c r="E403" s="1"/>
      <c r="F403" s="1"/>
      <c r="G403" s="1"/>
      <c r="H403" s="1"/>
    </row>
    <row r="404" spans="2:8" ht="14.25" customHeight="1">
      <c r="B404" s="1"/>
      <c r="C404" s="1"/>
      <c r="D404" s="1"/>
      <c r="E404" s="1"/>
      <c r="F404" s="1"/>
      <c r="G404" s="1"/>
      <c r="H404" s="1"/>
    </row>
    <row r="405" spans="2:8" ht="14.25" customHeight="1">
      <c r="B405" s="1"/>
      <c r="C405" s="1"/>
      <c r="D405" s="1"/>
      <c r="E405" s="1"/>
      <c r="F405" s="1"/>
      <c r="G405" s="1"/>
      <c r="H405" s="1"/>
    </row>
    <row r="406" spans="2:8" ht="14.25" customHeight="1">
      <c r="B406" s="1"/>
      <c r="C406" s="1"/>
      <c r="D406" s="1"/>
      <c r="E406" s="1"/>
      <c r="F406" s="1"/>
      <c r="G406" s="1"/>
      <c r="H406" s="1"/>
    </row>
    <row r="407" spans="2:8" ht="14.25" customHeight="1">
      <c r="B407" s="1"/>
      <c r="C407" s="1"/>
      <c r="D407" s="1"/>
      <c r="E407" s="1"/>
      <c r="F407" s="1"/>
      <c r="G407" s="1"/>
      <c r="H407" s="1"/>
    </row>
    <row r="408" spans="2:8" ht="14.25" customHeight="1">
      <c r="B408" s="1"/>
      <c r="C408" s="1"/>
      <c r="D408" s="1"/>
      <c r="E408" s="1"/>
      <c r="F408" s="1"/>
      <c r="G408" s="1"/>
      <c r="H408" s="1"/>
    </row>
    <row r="409" spans="2:8" ht="14.25" customHeight="1">
      <c r="B409" s="1"/>
      <c r="C409" s="1"/>
      <c r="D409" s="1"/>
      <c r="E409" s="1"/>
      <c r="F409" s="1"/>
      <c r="G409" s="1"/>
      <c r="H409" s="1"/>
    </row>
    <row r="410" spans="2:8" ht="14.25" customHeight="1">
      <c r="B410" s="1"/>
      <c r="C410" s="1"/>
      <c r="D410" s="1"/>
      <c r="E410" s="1"/>
      <c r="F410" s="1"/>
      <c r="G410" s="1"/>
      <c r="H410" s="1"/>
    </row>
    <row r="411" spans="2:8" ht="14.25" customHeight="1">
      <c r="B411" s="1"/>
      <c r="C411" s="1"/>
      <c r="D411" s="1"/>
      <c r="E411" s="1"/>
      <c r="F411" s="1"/>
      <c r="G411" s="1"/>
      <c r="H411" s="1"/>
    </row>
    <row r="412" spans="2:8" ht="14.25" customHeight="1">
      <c r="B412" s="1"/>
      <c r="C412" s="1"/>
      <c r="D412" s="1"/>
      <c r="E412" s="1"/>
      <c r="F412" s="1"/>
      <c r="G412" s="1"/>
      <c r="H412" s="1"/>
    </row>
    <row r="413" spans="2:8" ht="14.25" customHeight="1">
      <c r="B413" s="1"/>
      <c r="C413" s="1"/>
      <c r="D413" s="1"/>
      <c r="E413" s="1"/>
      <c r="F413" s="1"/>
      <c r="G413" s="1"/>
      <c r="H413" s="1"/>
    </row>
    <row r="414" spans="2:8" ht="14.25" customHeight="1">
      <c r="B414" s="1"/>
      <c r="C414" s="1"/>
      <c r="D414" s="1"/>
      <c r="E414" s="1"/>
      <c r="F414" s="1"/>
      <c r="G414" s="1"/>
      <c r="H414" s="1"/>
    </row>
    <row r="415" spans="2:8" ht="14.25" customHeight="1">
      <c r="B415" s="1"/>
      <c r="C415" s="1"/>
      <c r="D415" s="1"/>
      <c r="E415" s="1"/>
      <c r="F415" s="1"/>
      <c r="G415" s="1"/>
      <c r="H415" s="1"/>
    </row>
    <row r="416" spans="2:8" ht="14.25" customHeight="1">
      <c r="B416" s="1"/>
      <c r="C416" s="1"/>
      <c r="D416" s="1"/>
      <c r="E416" s="1"/>
      <c r="F416" s="1"/>
      <c r="G416" s="1"/>
      <c r="H416" s="1"/>
    </row>
    <row r="417" spans="2:8" ht="14.25" customHeight="1">
      <c r="B417" s="1"/>
      <c r="C417" s="1"/>
      <c r="D417" s="1"/>
      <c r="E417" s="1"/>
      <c r="F417" s="1"/>
      <c r="G417" s="1"/>
      <c r="H417" s="1"/>
    </row>
    <row r="418" spans="2:8" ht="14.25" customHeight="1">
      <c r="B418" s="1"/>
      <c r="C418" s="1"/>
      <c r="D418" s="1"/>
      <c r="E418" s="1"/>
      <c r="F418" s="1"/>
      <c r="G418" s="1"/>
      <c r="H418" s="1"/>
    </row>
    <row r="419" spans="2:8" ht="14.25" customHeight="1">
      <c r="B419" s="1"/>
      <c r="C419" s="1"/>
      <c r="D419" s="1"/>
      <c r="E419" s="1"/>
      <c r="F419" s="1"/>
      <c r="G419" s="1"/>
      <c r="H419" s="1"/>
    </row>
    <row r="420" spans="2:8" ht="14.25" customHeight="1">
      <c r="B420" s="1"/>
      <c r="C420" s="1"/>
      <c r="D420" s="1"/>
      <c r="E420" s="1"/>
      <c r="F420" s="1"/>
      <c r="G420" s="1"/>
      <c r="H420" s="1"/>
    </row>
    <row r="421" spans="2:8" ht="14.25" customHeight="1">
      <c r="B421" s="1"/>
      <c r="C421" s="1"/>
      <c r="D421" s="1"/>
      <c r="E421" s="1"/>
      <c r="F421" s="1"/>
      <c r="G421" s="1"/>
      <c r="H421" s="1"/>
    </row>
    <row r="422" spans="2:8" ht="14.25" customHeight="1">
      <c r="B422" s="1"/>
      <c r="C422" s="1"/>
      <c r="D422" s="1"/>
      <c r="E422" s="1"/>
      <c r="F422" s="1"/>
      <c r="G422" s="1"/>
      <c r="H422" s="1"/>
    </row>
    <row r="423" spans="2:8" ht="14.25" customHeight="1">
      <c r="B423" s="1"/>
      <c r="C423" s="1"/>
      <c r="D423" s="1"/>
      <c r="E423" s="1"/>
      <c r="F423" s="1"/>
      <c r="G423" s="1"/>
      <c r="H423" s="1"/>
    </row>
    <row r="424" spans="2:8" ht="14.25" customHeight="1">
      <c r="B424" s="1"/>
      <c r="C424" s="1"/>
      <c r="D424" s="1"/>
      <c r="E424" s="1"/>
      <c r="F424" s="1"/>
      <c r="G424" s="1"/>
      <c r="H424" s="1"/>
    </row>
    <row r="425" spans="2:8" ht="14.25" customHeight="1">
      <c r="B425" s="1"/>
      <c r="C425" s="1"/>
      <c r="D425" s="1"/>
      <c r="E425" s="1"/>
      <c r="F425" s="1"/>
      <c r="G425" s="1"/>
      <c r="H425" s="1"/>
    </row>
    <row r="426" spans="2:8" ht="14.25" customHeight="1">
      <c r="B426" s="1"/>
      <c r="C426" s="1"/>
      <c r="D426" s="1"/>
      <c r="E426" s="1"/>
      <c r="F426" s="1"/>
      <c r="G426" s="1"/>
      <c r="H426" s="1"/>
    </row>
    <row r="427" spans="2:8" ht="14.25" customHeight="1">
      <c r="B427" s="1"/>
      <c r="C427" s="1"/>
      <c r="D427" s="1"/>
      <c r="E427" s="1"/>
      <c r="F427" s="1"/>
      <c r="G427" s="1"/>
      <c r="H427" s="1"/>
    </row>
    <row r="428" spans="2:8" ht="14.25" customHeight="1">
      <c r="B428" s="1"/>
      <c r="C428" s="1"/>
      <c r="D428" s="1"/>
      <c r="E428" s="1"/>
      <c r="F428" s="1"/>
      <c r="G428" s="1"/>
      <c r="H428" s="1"/>
    </row>
    <row r="429" spans="2:8" ht="14.25" customHeight="1">
      <c r="B429" s="1"/>
      <c r="C429" s="1"/>
      <c r="D429" s="1"/>
      <c r="E429" s="1"/>
      <c r="F429" s="1"/>
      <c r="G429" s="1"/>
      <c r="H429" s="1"/>
    </row>
    <row r="430" spans="2:8" ht="14.25" customHeight="1">
      <c r="B430" s="1"/>
      <c r="C430" s="1"/>
      <c r="D430" s="1"/>
      <c r="E430" s="1"/>
      <c r="F430" s="1"/>
      <c r="G430" s="1"/>
      <c r="H430" s="1"/>
    </row>
    <row r="431" spans="2:8" ht="14.25" customHeight="1">
      <c r="B431" s="1"/>
      <c r="C431" s="1"/>
      <c r="D431" s="1"/>
      <c r="E431" s="1"/>
      <c r="F431" s="1"/>
      <c r="G431" s="1"/>
      <c r="H431" s="1"/>
    </row>
    <row r="432" spans="2:8" ht="14.25" customHeight="1">
      <c r="B432" s="1"/>
      <c r="C432" s="1"/>
      <c r="D432" s="1"/>
      <c r="E432" s="1"/>
      <c r="F432" s="1"/>
      <c r="G432" s="1"/>
      <c r="H432" s="1"/>
    </row>
    <row r="433" spans="2:8" ht="14.25" customHeight="1">
      <c r="B433" s="1"/>
      <c r="C433" s="1"/>
      <c r="D433" s="1"/>
      <c r="E433" s="1"/>
      <c r="F433" s="1"/>
      <c r="G433" s="1"/>
      <c r="H433" s="1"/>
    </row>
    <row r="434" spans="2:8" ht="14.25" customHeight="1">
      <c r="B434" s="1"/>
      <c r="C434" s="1"/>
      <c r="D434" s="1"/>
      <c r="E434" s="1"/>
      <c r="F434" s="1"/>
      <c r="G434" s="1"/>
      <c r="H434" s="1"/>
    </row>
    <row r="435" spans="2:8" ht="14.25" customHeight="1">
      <c r="B435" s="1"/>
      <c r="C435" s="1"/>
      <c r="D435" s="1"/>
      <c r="E435" s="1"/>
      <c r="F435" s="1"/>
      <c r="G435" s="1"/>
      <c r="H435" s="1"/>
    </row>
    <row r="436" spans="2:8" ht="14.25" customHeight="1">
      <c r="B436" s="1"/>
      <c r="C436" s="1"/>
      <c r="D436" s="1"/>
      <c r="E436" s="1"/>
      <c r="F436" s="1"/>
      <c r="G436" s="1"/>
      <c r="H436" s="1"/>
    </row>
    <row r="437" spans="2:8" ht="14.25" customHeight="1">
      <c r="B437" s="1"/>
      <c r="C437" s="1"/>
      <c r="D437" s="1"/>
      <c r="E437" s="1"/>
      <c r="F437" s="1"/>
      <c r="G437" s="1"/>
      <c r="H437" s="1"/>
    </row>
    <row r="438" spans="2:8" ht="14.25" customHeight="1">
      <c r="B438" s="1"/>
      <c r="C438" s="1"/>
      <c r="D438" s="1"/>
      <c r="E438" s="1"/>
      <c r="F438" s="1"/>
      <c r="G438" s="1"/>
      <c r="H438" s="1"/>
    </row>
    <row r="439" spans="2:8" ht="14.25" customHeight="1">
      <c r="B439" s="1"/>
      <c r="C439" s="1"/>
      <c r="D439" s="1"/>
      <c r="E439" s="1"/>
      <c r="F439" s="1"/>
      <c r="G439" s="1"/>
      <c r="H439" s="1"/>
    </row>
    <row r="440" spans="2:8" ht="14.25" customHeight="1">
      <c r="B440" s="1"/>
      <c r="C440" s="1"/>
      <c r="D440" s="1"/>
      <c r="E440" s="1"/>
      <c r="F440" s="1"/>
      <c r="G440" s="1"/>
      <c r="H440" s="1"/>
    </row>
    <row r="441" spans="2:8" ht="14.25" customHeight="1">
      <c r="B441" s="1"/>
      <c r="C441" s="1"/>
      <c r="D441" s="1"/>
      <c r="E441" s="1"/>
      <c r="F441" s="1"/>
      <c r="G441" s="1"/>
      <c r="H441" s="1"/>
    </row>
    <row r="442" spans="2:8" ht="14.25" customHeight="1">
      <c r="B442" s="1"/>
      <c r="C442" s="1"/>
      <c r="D442" s="1"/>
      <c r="E442" s="1"/>
      <c r="F442" s="1"/>
      <c r="G442" s="1"/>
      <c r="H442" s="1"/>
    </row>
    <row r="443" spans="2:8" ht="14.25" customHeight="1">
      <c r="B443" s="1"/>
      <c r="C443" s="1"/>
      <c r="D443" s="1"/>
      <c r="E443" s="1"/>
      <c r="F443" s="1"/>
      <c r="G443" s="1"/>
      <c r="H443" s="1"/>
    </row>
    <row r="444" spans="2:8" ht="14.25" customHeight="1">
      <c r="B444" s="1"/>
      <c r="C444" s="1"/>
      <c r="D444" s="1"/>
      <c r="E444" s="1"/>
      <c r="F444" s="1"/>
      <c r="G444" s="1"/>
      <c r="H444" s="1"/>
    </row>
    <row r="445" spans="2:8" ht="14.25" customHeight="1">
      <c r="B445" s="1"/>
      <c r="C445" s="1"/>
      <c r="D445" s="1"/>
      <c r="E445" s="1"/>
      <c r="F445" s="1"/>
      <c r="G445" s="1"/>
      <c r="H445" s="1"/>
    </row>
    <row r="446" spans="2:8" ht="14.25" customHeight="1">
      <c r="B446" s="1"/>
      <c r="C446" s="1"/>
      <c r="D446" s="1"/>
      <c r="E446" s="1"/>
      <c r="F446" s="1"/>
      <c r="G446" s="1"/>
      <c r="H446" s="1"/>
    </row>
    <row r="447" spans="2:8" ht="14.25" customHeight="1">
      <c r="B447" s="1"/>
      <c r="C447" s="1"/>
      <c r="D447" s="1"/>
      <c r="E447" s="1"/>
      <c r="F447" s="1"/>
      <c r="G447" s="1"/>
      <c r="H447" s="1"/>
    </row>
    <row r="448" spans="2:8" ht="14.25" customHeight="1">
      <c r="B448" s="1"/>
      <c r="C448" s="1"/>
      <c r="D448" s="1"/>
      <c r="E448" s="1"/>
      <c r="F448" s="1"/>
      <c r="G448" s="1"/>
      <c r="H448" s="1"/>
    </row>
    <row r="449" spans="2:8" ht="14.25" customHeight="1">
      <c r="B449" s="1"/>
      <c r="C449" s="1"/>
      <c r="D449" s="1"/>
      <c r="E449" s="1"/>
      <c r="F449" s="1"/>
      <c r="G449" s="1"/>
      <c r="H449" s="1"/>
    </row>
    <row r="450" spans="2:8" ht="14.25" customHeight="1">
      <c r="B450" s="1"/>
      <c r="C450" s="1"/>
      <c r="D450" s="1"/>
      <c r="E450" s="1"/>
      <c r="F450" s="1"/>
      <c r="G450" s="1"/>
      <c r="H450" s="1"/>
    </row>
    <row r="451" spans="2:8" ht="14.25" customHeight="1">
      <c r="B451" s="1"/>
      <c r="C451" s="1"/>
      <c r="D451" s="1"/>
      <c r="E451" s="1"/>
      <c r="F451" s="1"/>
      <c r="G451" s="1"/>
      <c r="H451" s="1"/>
    </row>
    <row r="452" spans="2:8" ht="14.25" customHeight="1">
      <c r="B452" s="1"/>
      <c r="C452" s="1"/>
      <c r="D452" s="1"/>
      <c r="E452" s="1"/>
      <c r="F452" s="1"/>
      <c r="G452" s="1"/>
      <c r="H452" s="1"/>
    </row>
    <row r="453" spans="2:8" ht="14.25" customHeight="1">
      <c r="B453" s="1"/>
      <c r="C453" s="1"/>
      <c r="D453" s="1"/>
      <c r="E453" s="1"/>
      <c r="F453" s="1"/>
      <c r="G453" s="1"/>
      <c r="H453" s="1"/>
    </row>
    <row r="454" spans="2:8" ht="14.25" customHeight="1">
      <c r="B454" s="1"/>
      <c r="C454" s="1"/>
      <c r="D454" s="1"/>
      <c r="E454" s="1"/>
      <c r="F454" s="1"/>
      <c r="G454" s="1"/>
      <c r="H454" s="1"/>
    </row>
    <row r="455" spans="2:8" ht="14.25" customHeight="1">
      <c r="B455" s="1"/>
      <c r="C455" s="1"/>
      <c r="D455" s="1"/>
      <c r="E455" s="1"/>
      <c r="F455" s="1"/>
      <c r="G455" s="1"/>
      <c r="H455" s="1"/>
    </row>
    <row r="456" spans="2:8" ht="14.25" customHeight="1">
      <c r="B456" s="1"/>
      <c r="C456" s="1"/>
      <c r="D456" s="1"/>
      <c r="E456" s="1"/>
      <c r="F456" s="1"/>
      <c r="G456" s="1"/>
      <c r="H456" s="1"/>
    </row>
    <row r="457" spans="2:8" ht="14.25" customHeight="1">
      <c r="B457" s="1"/>
      <c r="C457" s="1"/>
      <c r="D457" s="1"/>
      <c r="E457" s="1"/>
      <c r="F457" s="1"/>
      <c r="G457" s="1"/>
      <c r="H457" s="1"/>
    </row>
    <row r="458" spans="2:8" ht="14.25" customHeight="1">
      <c r="B458" s="1"/>
      <c r="C458" s="1"/>
      <c r="D458" s="1"/>
      <c r="E458" s="1"/>
      <c r="F458" s="1"/>
      <c r="G458" s="1"/>
      <c r="H458" s="1"/>
    </row>
    <row r="459" spans="2:8" ht="14.25" customHeight="1">
      <c r="B459" s="1"/>
      <c r="C459" s="1"/>
      <c r="D459" s="1"/>
      <c r="E459" s="1"/>
      <c r="F459" s="1"/>
      <c r="G459" s="1"/>
      <c r="H459" s="1"/>
    </row>
    <row r="460" spans="2:8" ht="14.25" customHeight="1">
      <c r="B460" s="1"/>
      <c r="C460" s="1"/>
      <c r="D460" s="1"/>
      <c r="E460" s="1"/>
      <c r="F460" s="1"/>
      <c r="G460" s="1"/>
      <c r="H460" s="1"/>
    </row>
    <row r="461" spans="2:8" ht="14.25" customHeight="1">
      <c r="B461" s="1"/>
      <c r="C461" s="1"/>
      <c r="D461" s="1"/>
      <c r="E461" s="1"/>
      <c r="F461" s="1"/>
      <c r="G461" s="1"/>
      <c r="H461" s="1"/>
    </row>
    <row r="462" spans="2:8" ht="14.25" customHeight="1">
      <c r="B462" s="1"/>
      <c r="C462" s="1"/>
      <c r="D462" s="1"/>
      <c r="E462" s="1"/>
      <c r="F462" s="1"/>
      <c r="G462" s="1"/>
      <c r="H462" s="1"/>
    </row>
    <row r="463" spans="2:8" ht="14.25" customHeight="1">
      <c r="B463" s="1"/>
      <c r="C463" s="1"/>
      <c r="D463" s="1"/>
      <c r="E463" s="1"/>
      <c r="F463" s="1"/>
      <c r="G463" s="1"/>
      <c r="H463" s="1"/>
    </row>
    <row r="464" spans="2:8" ht="14.25" customHeight="1">
      <c r="B464" s="1"/>
      <c r="C464" s="1"/>
      <c r="D464" s="1"/>
      <c r="E464" s="1"/>
      <c r="F464" s="1"/>
      <c r="G464" s="1"/>
      <c r="H464" s="1"/>
    </row>
    <row r="465" spans="2:8" ht="14.25" customHeight="1">
      <c r="B465" s="1"/>
      <c r="C465" s="1"/>
      <c r="D465" s="1"/>
      <c r="E465" s="1"/>
      <c r="F465" s="1"/>
      <c r="G465" s="1"/>
      <c r="H465" s="1"/>
    </row>
    <row r="466" spans="2:8" ht="14.25" customHeight="1">
      <c r="B466" s="1"/>
      <c r="C466" s="1"/>
      <c r="D466" s="1"/>
      <c r="E466" s="1"/>
      <c r="F466" s="1"/>
      <c r="G466" s="1"/>
      <c r="H466" s="1"/>
    </row>
    <row r="467" spans="2:8" ht="14.25" customHeight="1">
      <c r="B467" s="1"/>
      <c r="C467" s="1"/>
      <c r="D467" s="1"/>
      <c r="E467" s="1"/>
      <c r="F467" s="1"/>
      <c r="G467" s="1"/>
      <c r="H467" s="1"/>
    </row>
    <row r="468" spans="2:8" ht="14.25" customHeight="1">
      <c r="B468" s="1"/>
      <c r="C468" s="1"/>
      <c r="D468" s="1"/>
      <c r="E468" s="1"/>
      <c r="F468" s="1"/>
      <c r="G468" s="1"/>
      <c r="H468" s="1"/>
    </row>
    <row r="469" spans="2:8" ht="14.25" customHeight="1">
      <c r="B469" s="1"/>
      <c r="C469" s="1"/>
      <c r="D469" s="1"/>
      <c r="E469" s="1"/>
      <c r="F469" s="1"/>
      <c r="G469" s="1"/>
      <c r="H469" s="1"/>
    </row>
    <row r="470" spans="2:8" ht="14.25" customHeight="1">
      <c r="B470" s="1"/>
      <c r="C470" s="1"/>
      <c r="D470" s="1"/>
      <c r="E470" s="1"/>
      <c r="F470" s="1"/>
      <c r="G470" s="1"/>
      <c r="H470" s="1"/>
    </row>
    <row r="471" spans="2:8" ht="14.25" customHeight="1">
      <c r="B471" s="1"/>
      <c r="C471" s="1"/>
      <c r="D471" s="1"/>
      <c r="E471" s="1"/>
      <c r="F471" s="1"/>
      <c r="G471" s="1"/>
      <c r="H471" s="1"/>
    </row>
    <row r="472" spans="2:8" ht="14.25" customHeight="1">
      <c r="B472" s="1"/>
      <c r="C472" s="1"/>
      <c r="D472" s="1"/>
      <c r="E472" s="1"/>
      <c r="F472" s="1"/>
      <c r="G472" s="1"/>
      <c r="H472" s="1"/>
    </row>
    <row r="473" spans="2:8" ht="14.25" customHeight="1">
      <c r="B473" s="1"/>
      <c r="C473" s="1"/>
      <c r="D473" s="1"/>
      <c r="E473" s="1"/>
      <c r="F473" s="1"/>
      <c r="G473" s="1"/>
      <c r="H473" s="1"/>
    </row>
    <row r="474" spans="2:8" ht="14.25" customHeight="1">
      <c r="B474" s="1"/>
      <c r="C474" s="1"/>
      <c r="D474" s="1"/>
      <c r="E474" s="1"/>
      <c r="F474" s="1"/>
      <c r="G474" s="1"/>
      <c r="H474" s="1"/>
    </row>
    <row r="475" spans="2:8" ht="14.25" customHeight="1">
      <c r="B475" s="1"/>
      <c r="C475" s="1"/>
      <c r="D475" s="1"/>
      <c r="E475" s="1"/>
      <c r="F475" s="1"/>
      <c r="G475" s="1"/>
      <c r="H475" s="1"/>
    </row>
    <row r="476" spans="2:8" ht="14.25" customHeight="1">
      <c r="B476" s="1"/>
      <c r="C476" s="1"/>
      <c r="D476" s="1"/>
      <c r="E476" s="1"/>
      <c r="F476" s="1"/>
      <c r="G476" s="1"/>
      <c r="H476" s="1"/>
    </row>
    <row r="477" spans="2:8" ht="14.25" customHeight="1">
      <c r="B477" s="1"/>
      <c r="C477" s="1"/>
      <c r="D477" s="1"/>
      <c r="E477" s="1"/>
      <c r="F477" s="1"/>
      <c r="G477" s="1"/>
      <c r="H477" s="1"/>
    </row>
    <row r="478" spans="2:8" ht="14.25" customHeight="1">
      <c r="B478" s="1"/>
      <c r="C478" s="1"/>
      <c r="D478" s="1"/>
      <c r="E478" s="1"/>
      <c r="F478" s="1"/>
      <c r="G478" s="1"/>
      <c r="H478" s="1"/>
    </row>
    <row r="479" spans="2:8" ht="14.25" customHeight="1">
      <c r="B479" s="1"/>
      <c r="C479" s="1"/>
      <c r="D479" s="1"/>
      <c r="E479" s="1"/>
      <c r="F479" s="1"/>
      <c r="G479" s="1"/>
      <c r="H479" s="1"/>
    </row>
    <row r="480" spans="2:8" ht="14.25" customHeight="1">
      <c r="B480" s="1"/>
      <c r="C480" s="1"/>
      <c r="D480" s="1"/>
      <c r="E480" s="1"/>
      <c r="F480" s="1"/>
      <c r="G480" s="1"/>
      <c r="H480" s="1"/>
    </row>
    <row r="481" spans="2:8" ht="14.25" customHeight="1">
      <c r="B481" s="1"/>
      <c r="C481" s="1"/>
      <c r="D481" s="1"/>
      <c r="E481" s="1"/>
      <c r="F481" s="1"/>
      <c r="G481" s="1"/>
      <c r="H481" s="1"/>
    </row>
    <row r="482" spans="2:8" ht="14.25" customHeight="1">
      <c r="B482" s="1"/>
      <c r="C482" s="1"/>
      <c r="D482" s="1"/>
      <c r="E482" s="1"/>
      <c r="F482" s="1"/>
      <c r="G482" s="1"/>
      <c r="H482" s="1"/>
    </row>
    <row r="483" spans="2:8" ht="14.25" customHeight="1">
      <c r="B483" s="1"/>
      <c r="C483" s="1"/>
      <c r="D483" s="1"/>
      <c r="E483" s="1"/>
      <c r="F483" s="1"/>
      <c r="G483" s="1"/>
      <c r="H483" s="1"/>
    </row>
    <row r="484" spans="2:8" ht="14.25" customHeight="1">
      <c r="B484" s="1"/>
      <c r="C484" s="1"/>
      <c r="D484" s="1"/>
      <c r="E484" s="1"/>
      <c r="F484" s="1"/>
      <c r="G484" s="1"/>
      <c r="H484" s="1"/>
    </row>
    <row r="485" spans="2:8" ht="14.25" customHeight="1">
      <c r="B485" s="1"/>
      <c r="C485" s="1"/>
      <c r="D485" s="1"/>
      <c r="E485" s="1"/>
      <c r="F485" s="1"/>
      <c r="G485" s="1"/>
      <c r="H485" s="1"/>
    </row>
    <row r="486" spans="2:8" ht="14.25" customHeight="1">
      <c r="B486" s="1"/>
      <c r="C486" s="1"/>
      <c r="D486" s="1"/>
      <c r="E486" s="1"/>
      <c r="F486" s="1"/>
      <c r="G486" s="1"/>
      <c r="H486" s="1"/>
    </row>
    <row r="487" spans="2:8" ht="14.25" customHeight="1">
      <c r="B487" s="1"/>
      <c r="C487" s="1"/>
      <c r="D487" s="1"/>
      <c r="E487" s="1"/>
      <c r="F487" s="1"/>
      <c r="G487" s="1"/>
      <c r="H487" s="1"/>
    </row>
    <row r="488" spans="2:8" ht="14.25" customHeight="1">
      <c r="B488" s="1"/>
      <c r="C488" s="1"/>
      <c r="D488" s="1"/>
      <c r="E488" s="1"/>
      <c r="F488" s="1"/>
      <c r="G488" s="1"/>
      <c r="H488" s="1"/>
    </row>
    <row r="489" spans="2:8" ht="14.25" customHeight="1">
      <c r="B489" s="1"/>
      <c r="C489" s="1"/>
      <c r="D489" s="1"/>
      <c r="E489" s="1"/>
      <c r="F489" s="1"/>
      <c r="G489" s="1"/>
      <c r="H489" s="1"/>
    </row>
    <row r="490" spans="2:8" ht="14.25" customHeight="1">
      <c r="B490" s="1"/>
      <c r="C490" s="1"/>
      <c r="D490" s="1"/>
      <c r="E490" s="1"/>
      <c r="F490" s="1"/>
      <c r="G490" s="1"/>
      <c r="H490" s="1"/>
    </row>
    <row r="491" spans="2:8" ht="14.25" customHeight="1">
      <c r="B491" s="1"/>
      <c r="C491" s="1"/>
      <c r="D491" s="1"/>
      <c r="E491" s="1"/>
      <c r="F491" s="1"/>
      <c r="G491" s="1"/>
      <c r="H491" s="1"/>
    </row>
    <row r="492" spans="2:8" ht="14.25" customHeight="1">
      <c r="B492" s="1"/>
      <c r="C492" s="1"/>
      <c r="D492" s="1"/>
      <c r="E492" s="1"/>
      <c r="F492" s="1"/>
      <c r="G492" s="1"/>
      <c r="H492" s="1"/>
    </row>
    <row r="493" spans="2:8" ht="14.25" customHeight="1">
      <c r="B493" s="1"/>
      <c r="C493" s="1"/>
      <c r="D493" s="1"/>
      <c r="E493" s="1"/>
      <c r="F493" s="1"/>
      <c r="G493" s="1"/>
      <c r="H493" s="1"/>
    </row>
    <row r="494" spans="2:8" ht="14.25" customHeight="1">
      <c r="B494" s="1"/>
      <c r="C494" s="1"/>
      <c r="D494" s="1"/>
      <c r="E494" s="1"/>
      <c r="F494" s="1"/>
      <c r="G494" s="1"/>
      <c r="H494" s="1"/>
    </row>
    <row r="495" spans="2:8" ht="14.25" customHeight="1">
      <c r="B495" s="1"/>
      <c r="C495" s="1"/>
      <c r="D495" s="1"/>
      <c r="E495" s="1"/>
      <c r="F495" s="1"/>
      <c r="G495" s="1"/>
      <c r="H495" s="1"/>
    </row>
    <row r="496" spans="2:8" ht="14.25" customHeight="1">
      <c r="B496" s="1"/>
      <c r="C496" s="1"/>
      <c r="D496" s="1"/>
      <c r="E496" s="1"/>
      <c r="F496" s="1"/>
      <c r="G496" s="1"/>
      <c r="H496" s="1"/>
    </row>
    <row r="497" spans="2:8" ht="14.25" customHeight="1">
      <c r="B497" s="1"/>
      <c r="C497" s="1"/>
      <c r="D497" s="1"/>
      <c r="E497" s="1"/>
      <c r="F497" s="1"/>
      <c r="G497" s="1"/>
      <c r="H497" s="1"/>
    </row>
    <row r="498" spans="2:8" ht="14.25" customHeight="1">
      <c r="B498" s="1"/>
      <c r="C498" s="1"/>
      <c r="D498" s="1"/>
      <c r="E498" s="1"/>
      <c r="F498" s="1"/>
      <c r="G498" s="1"/>
      <c r="H498" s="1"/>
    </row>
    <row r="499" spans="2:8" ht="14.25" customHeight="1">
      <c r="B499" s="1"/>
      <c r="C499" s="1"/>
      <c r="D499" s="1"/>
      <c r="E499" s="1"/>
      <c r="F499" s="1"/>
      <c r="G499" s="1"/>
      <c r="H499" s="1"/>
    </row>
    <row r="500" spans="2:8" ht="14.25" customHeight="1">
      <c r="B500" s="1"/>
      <c r="C500" s="1"/>
      <c r="D500" s="1"/>
      <c r="E500" s="1"/>
      <c r="F500" s="1"/>
      <c r="G500" s="1"/>
      <c r="H500" s="1"/>
    </row>
    <row r="501" spans="2:8" ht="14.25" customHeight="1">
      <c r="B501" s="1"/>
      <c r="C501" s="1"/>
      <c r="D501" s="1"/>
      <c r="E501" s="1"/>
      <c r="F501" s="1"/>
      <c r="G501" s="1"/>
      <c r="H501" s="1"/>
    </row>
    <row r="502" spans="2:8" ht="14.25" customHeight="1">
      <c r="B502" s="1"/>
      <c r="C502" s="1"/>
      <c r="D502" s="1"/>
      <c r="E502" s="1"/>
      <c r="F502" s="1"/>
      <c r="G502" s="1"/>
      <c r="H502" s="1"/>
    </row>
    <row r="503" spans="2:8" ht="14.25" customHeight="1">
      <c r="B503" s="1"/>
      <c r="C503" s="1"/>
      <c r="D503" s="1"/>
      <c r="E503" s="1"/>
      <c r="F503" s="1"/>
      <c r="G503" s="1"/>
      <c r="H503" s="1"/>
    </row>
    <row r="504" spans="2:8" ht="14.25" customHeight="1">
      <c r="B504" s="1"/>
      <c r="C504" s="1"/>
      <c r="D504" s="1"/>
      <c r="E504" s="1"/>
      <c r="F504" s="1"/>
      <c r="G504" s="1"/>
      <c r="H504" s="1"/>
    </row>
    <row r="505" spans="2:8" ht="14.25" customHeight="1">
      <c r="B505" s="1"/>
      <c r="C505" s="1"/>
      <c r="D505" s="1"/>
      <c r="E505" s="1"/>
      <c r="F505" s="1"/>
      <c r="G505" s="1"/>
      <c r="H505" s="1"/>
    </row>
    <row r="506" spans="2:8" ht="14.25" customHeight="1">
      <c r="B506" s="1"/>
      <c r="C506" s="1"/>
      <c r="D506" s="1"/>
      <c r="E506" s="1"/>
      <c r="F506" s="1"/>
      <c r="G506" s="1"/>
      <c r="H506" s="1"/>
    </row>
    <row r="507" spans="2:8" ht="14.25" customHeight="1">
      <c r="B507" s="1"/>
      <c r="C507" s="1"/>
      <c r="D507" s="1"/>
      <c r="E507" s="1"/>
      <c r="F507" s="1"/>
      <c r="G507" s="1"/>
      <c r="H507" s="1"/>
    </row>
    <row r="508" spans="2:8" ht="14.25" customHeight="1">
      <c r="B508" s="1"/>
      <c r="C508" s="1"/>
      <c r="D508" s="1"/>
      <c r="E508" s="1"/>
      <c r="F508" s="1"/>
      <c r="G508" s="1"/>
      <c r="H508" s="1"/>
    </row>
    <row r="509" spans="2:8" ht="14.25" customHeight="1">
      <c r="B509" s="1"/>
      <c r="C509" s="1"/>
      <c r="D509" s="1"/>
      <c r="E509" s="1"/>
      <c r="F509" s="1"/>
      <c r="G509" s="1"/>
      <c r="H509" s="1"/>
    </row>
    <row r="510" spans="2:8" ht="14.25" customHeight="1">
      <c r="B510" s="1"/>
      <c r="C510" s="1"/>
      <c r="D510" s="1"/>
      <c r="E510" s="1"/>
      <c r="F510" s="1"/>
      <c r="G510" s="1"/>
      <c r="H510" s="1"/>
    </row>
    <row r="511" spans="2:8" ht="14.25" customHeight="1">
      <c r="B511" s="1"/>
      <c r="C511" s="1"/>
      <c r="D511" s="1"/>
      <c r="E511" s="1"/>
      <c r="F511" s="1"/>
      <c r="G511" s="1"/>
      <c r="H511" s="1"/>
    </row>
    <row r="512" spans="2:8" ht="14.25" customHeight="1">
      <c r="B512" s="1"/>
      <c r="C512" s="1"/>
      <c r="D512" s="1"/>
      <c r="E512" s="1"/>
      <c r="F512" s="1"/>
      <c r="G512" s="1"/>
      <c r="H512" s="1"/>
    </row>
    <row r="513" spans="2:8" ht="14.25" customHeight="1">
      <c r="B513" s="1"/>
      <c r="C513" s="1"/>
      <c r="D513" s="1"/>
      <c r="E513" s="1"/>
      <c r="F513" s="1"/>
      <c r="G513" s="1"/>
      <c r="H513" s="1"/>
    </row>
    <row r="514" spans="2:8" ht="14.25" customHeight="1">
      <c r="B514" s="1"/>
      <c r="C514" s="1"/>
      <c r="D514" s="1"/>
      <c r="E514" s="1"/>
      <c r="F514" s="1"/>
      <c r="G514" s="1"/>
      <c r="H514" s="1"/>
    </row>
    <row r="515" spans="2:8" ht="14.25" customHeight="1">
      <c r="B515" s="1"/>
      <c r="C515" s="1"/>
      <c r="D515" s="1"/>
      <c r="E515" s="1"/>
      <c r="F515" s="1"/>
      <c r="G515" s="1"/>
      <c r="H515" s="1"/>
    </row>
    <row r="516" spans="2:8" ht="14.25" customHeight="1">
      <c r="B516" s="1"/>
      <c r="C516" s="1"/>
      <c r="D516" s="1"/>
      <c r="E516" s="1"/>
      <c r="F516" s="1"/>
      <c r="G516" s="1"/>
      <c r="H516" s="1"/>
    </row>
    <row r="517" spans="2:8" ht="14.25" customHeight="1">
      <c r="B517" s="1"/>
      <c r="C517" s="1"/>
      <c r="D517" s="1"/>
      <c r="E517" s="1"/>
      <c r="F517" s="1"/>
      <c r="G517" s="1"/>
      <c r="H517" s="1"/>
    </row>
    <row r="518" spans="2:8" ht="14.25" customHeight="1">
      <c r="B518" s="1"/>
      <c r="C518" s="1"/>
      <c r="D518" s="1"/>
      <c r="E518" s="1"/>
      <c r="F518" s="1"/>
      <c r="G518" s="1"/>
      <c r="H518" s="1"/>
    </row>
    <row r="519" spans="2:8" ht="14.25" customHeight="1">
      <c r="B519" s="1"/>
      <c r="C519" s="1"/>
      <c r="D519" s="1"/>
      <c r="E519" s="1"/>
      <c r="F519" s="1"/>
      <c r="G519" s="1"/>
      <c r="H519" s="1"/>
    </row>
    <row r="520" spans="2:8" ht="14.25" customHeight="1">
      <c r="B520" s="1"/>
      <c r="C520" s="1"/>
      <c r="D520" s="1"/>
      <c r="E520" s="1"/>
      <c r="F520" s="1"/>
      <c r="G520" s="1"/>
      <c r="H520" s="1"/>
    </row>
    <row r="521" spans="2:8" ht="14.25" customHeight="1">
      <c r="B521" s="1"/>
      <c r="C521" s="1"/>
      <c r="D521" s="1"/>
      <c r="E521" s="1"/>
      <c r="F521" s="1"/>
      <c r="G521" s="1"/>
      <c r="H521" s="1"/>
    </row>
    <row r="522" spans="2:8" ht="14.25" customHeight="1">
      <c r="B522" s="1"/>
      <c r="C522" s="1"/>
      <c r="D522" s="1"/>
      <c r="E522" s="1"/>
      <c r="F522" s="1"/>
      <c r="G522" s="1"/>
      <c r="H522" s="1"/>
    </row>
    <row r="523" spans="2:8" ht="14.25" customHeight="1">
      <c r="B523" s="1"/>
      <c r="C523" s="1"/>
      <c r="D523" s="1"/>
      <c r="E523" s="1"/>
      <c r="F523" s="1"/>
      <c r="G523" s="1"/>
      <c r="H523" s="1"/>
    </row>
    <row r="524" spans="2:8" ht="14.25" customHeight="1">
      <c r="B524" s="1"/>
      <c r="C524" s="1"/>
      <c r="D524" s="1"/>
      <c r="E524" s="1"/>
      <c r="F524" s="1"/>
      <c r="G524" s="1"/>
      <c r="H524" s="1"/>
    </row>
    <row r="525" spans="2:8" ht="14.25" customHeight="1">
      <c r="B525" s="1"/>
      <c r="C525" s="1"/>
      <c r="D525" s="1"/>
      <c r="E525" s="1"/>
      <c r="F525" s="1"/>
      <c r="G525" s="1"/>
      <c r="H525" s="1"/>
    </row>
    <row r="526" spans="2:8" ht="14.25" customHeight="1">
      <c r="B526" s="1"/>
      <c r="C526" s="1"/>
      <c r="D526" s="1"/>
      <c r="E526" s="1"/>
      <c r="F526" s="1"/>
      <c r="G526" s="1"/>
      <c r="H526" s="1"/>
    </row>
    <row r="527" spans="2:8" ht="14.25" customHeight="1">
      <c r="B527" s="1"/>
      <c r="C527" s="1"/>
      <c r="D527" s="1"/>
      <c r="E527" s="1"/>
      <c r="F527" s="1"/>
      <c r="G527" s="1"/>
      <c r="H527" s="1"/>
    </row>
    <row r="528" spans="2:8" ht="14.25" customHeight="1">
      <c r="B528" s="1"/>
      <c r="C528" s="1"/>
      <c r="D528" s="1"/>
      <c r="E528" s="1"/>
      <c r="F528" s="1"/>
      <c r="G528" s="1"/>
      <c r="H528" s="1"/>
    </row>
    <row r="529" spans="2:8" ht="14.25" customHeight="1">
      <c r="B529" s="1"/>
      <c r="C529" s="1"/>
      <c r="D529" s="1"/>
      <c r="E529" s="1"/>
      <c r="F529" s="1"/>
      <c r="G529" s="1"/>
      <c r="H529" s="1"/>
    </row>
    <row r="530" spans="2:8" ht="14.25" customHeight="1">
      <c r="B530" s="1"/>
      <c r="C530" s="1"/>
      <c r="D530" s="1"/>
      <c r="E530" s="1"/>
      <c r="F530" s="1"/>
      <c r="G530" s="1"/>
      <c r="H530" s="1"/>
    </row>
    <row r="531" spans="2:8" ht="14.25" customHeight="1">
      <c r="B531" s="1"/>
      <c r="C531" s="1"/>
      <c r="D531" s="1"/>
      <c r="E531" s="1"/>
      <c r="F531" s="1"/>
      <c r="G531" s="1"/>
      <c r="H531" s="1"/>
    </row>
    <row r="532" spans="2:8" ht="14.25" customHeight="1">
      <c r="B532" s="1"/>
      <c r="C532" s="1"/>
      <c r="D532" s="1"/>
      <c r="E532" s="1"/>
      <c r="F532" s="1"/>
      <c r="G532" s="1"/>
      <c r="H532" s="1"/>
    </row>
    <row r="533" spans="2:8" ht="14.25" customHeight="1">
      <c r="B533" s="1"/>
      <c r="C533" s="1"/>
      <c r="D533" s="1"/>
      <c r="E533" s="1"/>
      <c r="F533" s="1"/>
      <c r="G533" s="1"/>
      <c r="H533" s="1"/>
    </row>
    <row r="534" spans="2:8" ht="14.25" customHeight="1">
      <c r="B534" s="1"/>
      <c r="C534" s="1"/>
      <c r="D534" s="1"/>
      <c r="E534" s="1"/>
      <c r="F534" s="1"/>
      <c r="G534" s="1"/>
      <c r="H534" s="1"/>
    </row>
    <row r="535" spans="2:8" ht="14.25" customHeight="1">
      <c r="B535" s="1"/>
      <c r="C535" s="1"/>
      <c r="D535" s="1"/>
      <c r="E535" s="1"/>
      <c r="F535" s="1"/>
      <c r="G535" s="1"/>
      <c r="H535" s="1"/>
    </row>
    <row r="536" spans="2:8" ht="14.25" customHeight="1">
      <c r="B536" s="1"/>
      <c r="C536" s="1"/>
      <c r="D536" s="1"/>
      <c r="E536" s="1"/>
      <c r="F536" s="1"/>
      <c r="G536" s="1"/>
      <c r="H536" s="1"/>
    </row>
    <row r="537" spans="2:8" ht="14.25" customHeight="1">
      <c r="B537" s="1"/>
      <c r="C537" s="1"/>
      <c r="D537" s="1"/>
      <c r="E537" s="1"/>
      <c r="F537" s="1"/>
      <c r="G537" s="1"/>
      <c r="H537" s="1"/>
    </row>
    <row r="538" spans="2:8" ht="14.25" customHeight="1">
      <c r="B538" s="1"/>
      <c r="C538" s="1"/>
      <c r="D538" s="1"/>
      <c r="E538" s="1"/>
      <c r="F538" s="1"/>
      <c r="G538" s="1"/>
      <c r="H538" s="1"/>
    </row>
    <row r="539" spans="2:8" ht="14.25" customHeight="1">
      <c r="B539" s="1"/>
      <c r="C539" s="1"/>
      <c r="D539" s="1"/>
      <c r="E539" s="1"/>
      <c r="F539" s="1"/>
      <c r="G539" s="1"/>
      <c r="H539" s="1"/>
    </row>
    <row r="540" spans="2:8" ht="14.25" customHeight="1">
      <c r="B540" s="1"/>
      <c r="C540" s="1"/>
      <c r="D540" s="1"/>
      <c r="E540" s="1"/>
      <c r="F540" s="1"/>
      <c r="G540" s="1"/>
      <c r="H540" s="1"/>
    </row>
    <row r="541" spans="2:8" ht="14.25" customHeight="1">
      <c r="B541" s="1"/>
      <c r="C541" s="1"/>
      <c r="D541" s="1"/>
      <c r="E541" s="1"/>
      <c r="F541" s="1"/>
      <c r="G541" s="1"/>
      <c r="H541" s="1"/>
    </row>
    <row r="542" spans="2:8" ht="14.25" customHeight="1">
      <c r="B542" s="1"/>
      <c r="C542" s="1"/>
      <c r="D542" s="1"/>
      <c r="E542" s="1"/>
      <c r="F542" s="1"/>
      <c r="G542" s="1"/>
      <c r="H542" s="1"/>
    </row>
    <row r="543" spans="2:8" ht="14.25" customHeight="1">
      <c r="B543" s="1"/>
      <c r="C543" s="1"/>
      <c r="D543" s="1"/>
      <c r="E543" s="1"/>
      <c r="F543" s="1"/>
      <c r="G543" s="1"/>
      <c r="H543" s="1"/>
    </row>
    <row r="544" spans="2:8" ht="14.25" customHeight="1">
      <c r="B544" s="1"/>
      <c r="C544" s="1"/>
      <c r="D544" s="1"/>
      <c r="E544" s="1"/>
      <c r="F544" s="1"/>
      <c r="G544" s="1"/>
      <c r="H544" s="1"/>
    </row>
    <row r="545" spans="2:8" ht="14.25" customHeight="1">
      <c r="B545" s="1"/>
      <c r="C545" s="1"/>
      <c r="D545" s="1"/>
      <c r="E545" s="1"/>
      <c r="F545" s="1"/>
      <c r="G545" s="1"/>
      <c r="H545" s="1"/>
    </row>
    <row r="546" spans="2:8" ht="14.25" customHeight="1">
      <c r="B546" s="1"/>
      <c r="C546" s="1"/>
      <c r="D546" s="1"/>
      <c r="E546" s="1"/>
      <c r="F546" s="1"/>
      <c r="G546" s="1"/>
      <c r="H546" s="1"/>
    </row>
    <row r="547" spans="2:8" ht="14.25" customHeight="1">
      <c r="B547" s="1"/>
      <c r="C547" s="1"/>
      <c r="D547" s="1"/>
      <c r="E547" s="1"/>
      <c r="F547" s="1"/>
      <c r="G547" s="1"/>
      <c r="H547" s="1"/>
    </row>
    <row r="548" spans="2:8" ht="14.25" customHeight="1">
      <c r="B548" s="1"/>
      <c r="C548" s="1"/>
      <c r="D548" s="1"/>
      <c r="E548" s="1"/>
      <c r="F548" s="1"/>
      <c r="G548" s="1"/>
      <c r="H548" s="1"/>
    </row>
    <row r="549" spans="2:8" ht="14.25" customHeight="1">
      <c r="B549" s="1"/>
      <c r="C549" s="1"/>
      <c r="D549" s="1"/>
      <c r="E549" s="1"/>
      <c r="F549" s="1"/>
      <c r="G549" s="1"/>
      <c r="H549" s="1"/>
    </row>
    <row r="550" spans="2:8" ht="14.25" customHeight="1">
      <c r="B550" s="1"/>
      <c r="C550" s="1"/>
      <c r="D550" s="1"/>
      <c r="E550" s="1"/>
      <c r="F550" s="1"/>
      <c r="G550" s="1"/>
      <c r="H550" s="1"/>
    </row>
    <row r="551" spans="2:8" ht="14.25" customHeight="1">
      <c r="B551" s="1"/>
      <c r="C551" s="1"/>
      <c r="D551" s="1"/>
      <c r="E551" s="1"/>
      <c r="F551" s="1"/>
      <c r="G551" s="1"/>
      <c r="H551" s="1"/>
    </row>
    <row r="552" spans="2:8" ht="14.25" customHeight="1">
      <c r="B552" s="1"/>
      <c r="C552" s="1"/>
      <c r="D552" s="1"/>
      <c r="E552" s="1"/>
      <c r="F552" s="1"/>
      <c r="G552" s="1"/>
      <c r="H552" s="1"/>
    </row>
    <row r="553" spans="2:8" ht="14.25" customHeight="1">
      <c r="B553" s="1"/>
      <c r="C553" s="1"/>
      <c r="D553" s="1"/>
      <c r="E553" s="1"/>
      <c r="F553" s="1"/>
      <c r="G553" s="1"/>
      <c r="H553" s="1"/>
    </row>
    <row r="554" spans="2:8" ht="14.25" customHeight="1">
      <c r="B554" s="1"/>
      <c r="C554" s="1"/>
      <c r="D554" s="1"/>
      <c r="E554" s="1"/>
      <c r="F554" s="1"/>
      <c r="G554" s="1"/>
      <c r="H554" s="1"/>
    </row>
    <row r="555" spans="2:8" ht="14.25" customHeight="1">
      <c r="B555" s="1"/>
      <c r="C555" s="1"/>
      <c r="D555" s="1"/>
      <c r="E555" s="1"/>
      <c r="F555" s="1"/>
      <c r="G555" s="1"/>
      <c r="H555" s="1"/>
    </row>
    <row r="556" spans="2:8" ht="14.25" customHeight="1">
      <c r="B556" s="1"/>
      <c r="C556" s="1"/>
      <c r="D556" s="1"/>
      <c r="E556" s="1"/>
      <c r="F556" s="1"/>
      <c r="G556" s="1"/>
      <c r="H556" s="1"/>
    </row>
    <row r="557" spans="2:8" ht="14.25" customHeight="1">
      <c r="B557" s="1"/>
      <c r="C557" s="1"/>
      <c r="D557" s="1"/>
      <c r="E557" s="1"/>
      <c r="F557" s="1"/>
      <c r="G557" s="1"/>
      <c r="H557" s="1"/>
    </row>
    <row r="558" spans="2:8" ht="14.25" customHeight="1">
      <c r="B558" s="1"/>
      <c r="C558" s="1"/>
      <c r="D558" s="1"/>
      <c r="E558" s="1"/>
      <c r="F558" s="1"/>
      <c r="G558" s="1"/>
      <c r="H558" s="1"/>
    </row>
    <row r="559" spans="2:8" ht="14.25" customHeight="1">
      <c r="B559" s="1"/>
      <c r="C559" s="1"/>
      <c r="D559" s="1"/>
      <c r="E559" s="1"/>
      <c r="F559" s="1"/>
      <c r="G559" s="1"/>
      <c r="H559" s="1"/>
    </row>
    <row r="560" spans="2:8" ht="14.25" customHeight="1">
      <c r="B560" s="1"/>
      <c r="C560" s="1"/>
      <c r="D560" s="1"/>
      <c r="E560" s="1"/>
      <c r="F560" s="1"/>
      <c r="G560" s="1"/>
      <c r="H560" s="1"/>
    </row>
    <row r="561" spans="2:8" ht="14.25" customHeight="1">
      <c r="B561" s="1"/>
      <c r="C561" s="1"/>
      <c r="D561" s="1"/>
      <c r="E561" s="1"/>
      <c r="F561" s="1"/>
      <c r="G561" s="1"/>
      <c r="H561" s="1"/>
    </row>
    <row r="562" spans="2:8" ht="14.25" customHeight="1">
      <c r="B562" s="1"/>
      <c r="C562" s="1"/>
      <c r="D562" s="1"/>
      <c r="E562" s="1"/>
      <c r="F562" s="1"/>
      <c r="G562" s="1"/>
      <c r="H562" s="1"/>
    </row>
    <row r="563" spans="2:8" ht="14.25" customHeight="1">
      <c r="B563" s="1"/>
      <c r="C563" s="1"/>
      <c r="D563" s="1"/>
      <c r="E563" s="1"/>
      <c r="F563" s="1"/>
      <c r="G563" s="1"/>
      <c r="H563" s="1"/>
    </row>
    <row r="564" spans="2:8" ht="14.25" customHeight="1">
      <c r="B564" s="1"/>
      <c r="C564" s="1"/>
      <c r="D564" s="1"/>
      <c r="E564" s="1"/>
      <c r="F564" s="1"/>
      <c r="G564" s="1"/>
      <c r="H564" s="1"/>
    </row>
    <row r="565" spans="2:8" ht="14.25" customHeight="1">
      <c r="B565" s="1"/>
      <c r="C565" s="1"/>
      <c r="D565" s="1"/>
      <c r="E565" s="1"/>
      <c r="F565" s="1"/>
      <c r="G565" s="1"/>
      <c r="H565" s="1"/>
    </row>
    <row r="566" spans="2:8" ht="14.25" customHeight="1">
      <c r="B566" s="1"/>
      <c r="C566" s="1"/>
      <c r="D566" s="1"/>
      <c r="E566" s="1"/>
      <c r="F566" s="1"/>
      <c r="G566" s="1"/>
      <c r="H566" s="1"/>
    </row>
    <row r="567" spans="2:8" ht="14.25" customHeight="1">
      <c r="B567" s="1"/>
      <c r="C567" s="1"/>
      <c r="D567" s="1"/>
      <c r="E567" s="1"/>
      <c r="F567" s="1"/>
      <c r="G567" s="1"/>
      <c r="H567" s="1"/>
    </row>
    <row r="568" spans="2:8" ht="14.25" customHeight="1">
      <c r="B568" s="1"/>
      <c r="C568" s="1"/>
      <c r="D568" s="1"/>
      <c r="E568" s="1"/>
      <c r="F568" s="1"/>
      <c r="G568" s="1"/>
      <c r="H568" s="1"/>
    </row>
    <row r="569" spans="2:8" ht="14.25" customHeight="1">
      <c r="B569" s="1"/>
      <c r="C569" s="1"/>
      <c r="D569" s="1"/>
      <c r="E569" s="1"/>
      <c r="F569" s="1"/>
      <c r="G569" s="1"/>
      <c r="H569" s="1"/>
    </row>
    <row r="570" spans="2:8" ht="14.25" customHeight="1">
      <c r="B570" s="1"/>
      <c r="C570" s="1"/>
      <c r="D570" s="1"/>
      <c r="E570" s="1"/>
      <c r="F570" s="1"/>
      <c r="G570" s="1"/>
      <c r="H570" s="1"/>
    </row>
    <row r="571" spans="2:8" ht="14.25" customHeight="1">
      <c r="B571" s="1"/>
      <c r="C571" s="1"/>
      <c r="D571" s="1"/>
      <c r="E571" s="1"/>
      <c r="F571" s="1"/>
      <c r="G571" s="1"/>
      <c r="H571" s="1"/>
    </row>
    <row r="572" spans="2:8" ht="14.25" customHeight="1">
      <c r="B572" s="1"/>
      <c r="C572" s="1"/>
      <c r="D572" s="1"/>
      <c r="E572" s="1"/>
      <c r="F572" s="1"/>
      <c r="G572" s="1"/>
      <c r="H572" s="1"/>
    </row>
    <row r="573" spans="2:8" ht="14.25" customHeight="1">
      <c r="B573" s="1"/>
      <c r="C573" s="1"/>
      <c r="D573" s="1"/>
      <c r="E573" s="1"/>
      <c r="F573" s="1"/>
      <c r="G573" s="1"/>
      <c r="H573" s="1"/>
    </row>
    <row r="574" spans="2:8" ht="14.25" customHeight="1">
      <c r="B574" s="1"/>
      <c r="C574" s="1"/>
      <c r="D574" s="1"/>
      <c r="E574" s="1"/>
      <c r="F574" s="1"/>
      <c r="G574" s="1"/>
      <c r="H574" s="1"/>
    </row>
    <row r="575" spans="2:8" ht="14.25" customHeight="1">
      <c r="B575" s="1"/>
      <c r="C575" s="1"/>
      <c r="D575" s="1"/>
      <c r="E575" s="1"/>
      <c r="F575" s="1"/>
      <c r="G575" s="1"/>
      <c r="H575" s="1"/>
    </row>
    <row r="576" spans="2:8" ht="14.25" customHeight="1">
      <c r="B576" s="1"/>
      <c r="C576" s="1"/>
      <c r="D576" s="1"/>
      <c r="E576" s="1"/>
      <c r="F576" s="1"/>
      <c r="G576" s="1"/>
      <c r="H576" s="1"/>
    </row>
    <row r="577" spans="2:8" ht="14.25" customHeight="1">
      <c r="B577" s="1"/>
      <c r="C577" s="1"/>
      <c r="D577" s="1"/>
      <c r="E577" s="1"/>
      <c r="F577" s="1"/>
      <c r="G577" s="1"/>
      <c r="H577" s="1"/>
    </row>
    <row r="578" spans="2:8" ht="14.25" customHeight="1">
      <c r="B578" s="1"/>
      <c r="C578" s="1"/>
      <c r="D578" s="1"/>
      <c r="E578" s="1"/>
      <c r="F578" s="1"/>
      <c r="G578" s="1"/>
      <c r="H578" s="1"/>
    </row>
    <row r="579" spans="2:8" ht="14.25" customHeight="1">
      <c r="B579" s="1"/>
      <c r="C579" s="1"/>
      <c r="D579" s="1"/>
      <c r="E579" s="1"/>
      <c r="F579" s="1"/>
      <c r="G579" s="1"/>
      <c r="H579" s="1"/>
    </row>
    <row r="580" spans="2:8" ht="14.25" customHeight="1">
      <c r="B580" s="1"/>
      <c r="C580" s="1"/>
      <c r="D580" s="1"/>
      <c r="E580" s="1"/>
      <c r="F580" s="1"/>
      <c r="G580" s="1"/>
      <c r="H580" s="1"/>
    </row>
    <row r="581" spans="2:8" ht="14.25" customHeight="1">
      <c r="B581" s="1"/>
      <c r="C581" s="1"/>
      <c r="D581" s="1"/>
      <c r="E581" s="1"/>
      <c r="F581" s="1"/>
      <c r="G581" s="1"/>
      <c r="H581" s="1"/>
    </row>
    <row r="582" spans="2:8" ht="14.25" customHeight="1">
      <c r="B582" s="1"/>
      <c r="C582" s="1"/>
      <c r="D582" s="1"/>
      <c r="E582" s="1"/>
      <c r="F582" s="1"/>
      <c r="G582" s="1"/>
      <c r="H582" s="1"/>
    </row>
    <row r="583" spans="2:8" ht="14.25" customHeight="1">
      <c r="B583" s="1"/>
      <c r="C583" s="1"/>
      <c r="D583" s="1"/>
      <c r="E583" s="1"/>
      <c r="F583" s="1"/>
      <c r="G583" s="1"/>
      <c r="H583" s="1"/>
    </row>
    <row r="584" spans="2:8" ht="14.25" customHeight="1">
      <c r="B584" s="1"/>
      <c r="C584" s="1"/>
      <c r="D584" s="1"/>
      <c r="E584" s="1"/>
      <c r="F584" s="1"/>
      <c r="G584" s="1"/>
      <c r="H584" s="1"/>
    </row>
    <row r="585" spans="2:8" ht="14.25" customHeight="1">
      <c r="B585" s="1"/>
      <c r="C585" s="1"/>
      <c r="D585" s="1"/>
      <c r="E585" s="1"/>
      <c r="F585" s="1"/>
      <c r="G585" s="1"/>
      <c r="H585" s="1"/>
    </row>
    <row r="586" spans="2:8" ht="14.25" customHeight="1">
      <c r="B586" s="1"/>
      <c r="C586" s="1"/>
      <c r="D586" s="1"/>
      <c r="E586" s="1"/>
      <c r="F586" s="1"/>
      <c r="G586" s="1"/>
      <c r="H586" s="1"/>
    </row>
    <row r="587" spans="2:8" ht="14.25" customHeight="1">
      <c r="B587" s="1"/>
      <c r="C587" s="1"/>
      <c r="D587" s="1"/>
      <c r="E587" s="1"/>
      <c r="F587" s="1"/>
      <c r="G587" s="1"/>
      <c r="H587" s="1"/>
    </row>
    <row r="588" spans="2:8" ht="14.25" customHeight="1">
      <c r="B588" s="1"/>
      <c r="C588" s="1"/>
      <c r="D588" s="1"/>
      <c r="E588" s="1"/>
      <c r="F588" s="1"/>
      <c r="G588" s="1"/>
      <c r="H588" s="1"/>
    </row>
    <row r="589" spans="2:8" ht="14.25" customHeight="1">
      <c r="B589" s="1"/>
      <c r="C589" s="1"/>
      <c r="D589" s="1"/>
      <c r="E589" s="1"/>
      <c r="F589" s="1"/>
      <c r="G589" s="1"/>
      <c r="H589" s="1"/>
    </row>
    <row r="590" spans="2:8" ht="14.25" customHeight="1">
      <c r="B590" s="1"/>
      <c r="C590" s="1"/>
      <c r="D590" s="1"/>
      <c r="E590" s="1"/>
      <c r="F590" s="1"/>
      <c r="G590" s="1"/>
      <c r="H590" s="1"/>
    </row>
    <row r="591" spans="2:8" ht="14.25" customHeight="1">
      <c r="B591" s="1"/>
      <c r="C591" s="1"/>
      <c r="D591" s="1"/>
      <c r="E591" s="1"/>
      <c r="F591" s="1"/>
      <c r="G591" s="1"/>
      <c r="H591" s="1"/>
    </row>
    <row r="592" spans="2:8" ht="14.25" customHeight="1">
      <c r="B592" s="1"/>
      <c r="C592" s="1"/>
      <c r="D592" s="1"/>
      <c r="E592" s="1"/>
      <c r="F592" s="1"/>
      <c r="G592" s="1"/>
      <c r="H592" s="1"/>
    </row>
    <row r="593" spans="2:8" ht="14.25" customHeight="1">
      <c r="B593" s="1"/>
      <c r="C593" s="1"/>
      <c r="D593" s="1"/>
      <c r="E593" s="1"/>
      <c r="F593" s="1"/>
      <c r="G593" s="1"/>
      <c r="H593" s="1"/>
    </row>
    <row r="594" spans="2:8" ht="14.25" customHeight="1">
      <c r="B594" s="1"/>
      <c r="C594" s="1"/>
      <c r="D594" s="1"/>
      <c r="E594" s="1"/>
      <c r="F594" s="1"/>
      <c r="G594" s="1"/>
      <c r="H594" s="1"/>
    </row>
    <row r="595" spans="2:8" ht="14.25" customHeight="1">
      <c r="B595" s="1"/>
      <c r="C595" s="1"/>
      <c r="D595" s="1"/>
      <c r="E595" s="1"/>
      <c r="F595" s="1"/>
      <c r="G595" s="1"/>
      <c r="H595" s="1"/>
    </row>
    <row r="596" spans="2:8" ht="14.25" customHeight="1">
      <c r="B596" s="1"/>
      <c r="C596" s="1"/>
      <c r="D596" s="1"/>
      <c r="E596" s="1"/>
      <c r="F596" s="1"/>
      <c r="G596" s="1"/>
      <c r="H596" s="1"/>
    </row>
    <row r="597" spans="2:8" ht="14.25" customHeight="1">
      <c r="B597" s="1"/>
      <c r="C597" s="1"/>
      <c r="D597" s="1"/>
      <c r="E597" s="1"/>
      <c r="F597" s="1"/>
      <c r="G597" s="1"/>
      <c r="H597" s="1"/>
    </row>
    <row r="598" spans="2:8" ht="14.25" customHeight="1">
      <c r="B598" s="1"/>
      <c r="C598" s="1"/>
      <c r="D598" s="1"/>
      <c r="E598" s="1"/>
      <c r="F598" s="1"/>
      <c r="G598" s="1"/>
      <c r="H598" s="1"/>
    </row>
    <row r="599" spans="2:8" ht="14.25" customHeight="1">
      <c r="B599" s="1"/>
      <c r="C599" s="1"/>
      <c r="D599" s="1"/>
      <c r="E599" s="1"/>
      <c r="F599" s="1"/>
      <c r="G599" s="1"/>
      <c r="H599" s="1"/>
    </row>
    <row r="600" spans="2:8" ht="14.25" customHeight="1">
      <c r="B600" s="1"/>
      <c r="C600" s="1"/>
      <c r="D600" s="1"/>
      <c r="E600" s="1"/>
      <c r="F600" s="1"/>
      <c r="G600" s="1"/>
      <c r="H600" s="1"/>
    </row>
    <row r="601" spans="2:8" ht="14.25" customHeight="1">
      <c r="B601" s="1"/>
      <c r="C601" s="1"/>
      <c r="D601" s="1"/>
      <c r="E601" s="1"/>
      <c r="F601" s="1"/>
      <c r="G601" s="1"/>
      <c r="H601" s="1"/>
    </row>
    <row r="602" spans="2:8" ht="14.25" customHeight="1">
      <c r="B602" s="1"/>
      <c r="C602" s="1"/>
      <c r="D602" s="1"/>
      <c r="E602" s="1"/>
      <c r="F602" s="1"/>
      <c r="G602" s="1"/>
      <c r="H602" s="1"/>
    </row>
    <row r="603" spans="2:8" ht="14.25" customHeight="1">
      <c r="B603" s="1"/>
      <c r="C603" s="1"/>
      <c r="D603" s="1"/>
      <c r="E603" s="1"/>
      <c r="F603" s="1"/>
      <c r="G603" s="1"/>
      <c r="H603" s="1"/>
    </row>
    <row r="604" spans="2:8" ht="14.25" customHeight="1">
      <c r="B604" s="1"/>
      <c r="C604" s="1"/>
      <c r="D604" s="1"/>
      <c r="E604" s="1"/>
      <c r="F604" s="1"/>
      <c r="G604" s="1"/>
      <c r="H604" s="1"/>
    </row>
    <row r="605" spans="2:8" ht="14.25" customHeight="1">
      <c r="B605" s="1"/>
      <c r="C605" s="1"/>
      <c r="D605" s="1"/>
      <c r="E605" s="1"/>
      <c r="F605" s="1"/>
      <c r="G605" s="1"/>
      <c r="H605" s="1"/>
    </row>
    <row r="606" spans="2:8" ht="14.25" customHeight="1">
      <c r="B606" s="1"/>
      <c r="C606" s="1"/>
      <c r="D606" s="1"/>
      <c r="E606" s="1"/>
      <c r="F606" s="1"/>
      <c r="G606" s="1"/>
      <c r="H606" s="1"/>
    </row>
    <row r="607" spans="2:8" ht="14.25" customHeight="1">
      <c r="B607" s="1"/>
      <c r="C607" s="1"/>
      <c r="D607" s="1"/>
      <c r="E607" s="1"/>
      <c r="F607" s="1"/>
      <c r="G607" s="1"/>
      <c r="H607" s="1"/>
    </row>
    <row r="608" spans="2:8" ht="14.25" customHeight="1">
      <c r="B608" s="1"/>
      <c r="C608" s="1"/>
      <c r="D608" s="1"/>
      <c r="E608" s="1"/>
      <c r="F608" s="1"/>
      <c r="G608" s="1"/>
      <c r="H608" s="1"/>
    </row>
    <row r="609" spans="2:8" ht="14.25" customHeight="1">
      <c r="B609" s="1"/>
      <c r="C609" s="1"/>
      <c r="D609" s="1"/>
      <c r="E609" s="1"/>
      <c r="F609" s="1"/>
      <c r="G609" s="1"/>
      <c r="H609" s="1"/>
    </row>
    <row r="610" spans="2:8" ht="14.25" customHeight="1">
      <c r="B610" s="1"/>
      <c r="C610" s="1"/>
      <c r="D610" s="1"/>
      <c r="E610" s="1"/>
      <c r="F610" s="1"/>
      <c r="G610" s="1"/>
      <c r="H610" s="1"/>
    </row>
    <row r="611" spans="2:8" ht="14.25" customHeight="1">
      <c r="B611" s="1"/>
      <c r="C611" s="1"/>
      <c r="D611" s="1"/>
      <c r="E611" s="1"/>
      <c r="F611" s="1"/>
      <c r="G611" s="1"/>
      <c r="H611" s="1"/>
    </row>
    <row r="612" spans="2:8" ht="14.25" customHeight="1">
      <c r="B612" s="1"/>
      <c r="C612" s="1"/>
      <c r="D612" s="1"/>
      <c r="E612" s="1"/>
      <c r="F612" s="1"/>
      <c r="G612" s="1"/>
      <c r="H612" s="1"/>
    </row>
    <row r="613" spans="2:8" ht="14.25" customHeight="1">
      <c r="B613" s="1"/>
      <c r="C613" s="1"/>
      <c r="D613" s="1"/>
      <c r="E613" s="1"/>
      <c r="F613" s="1"/>
      <c r="G613" s="1"/>
      <c r="H613" s="1"/>
    </row>
    <row r="614" spans="2:8" ht="14.25" customHeight="1">
      <c r="B614" s="1"/>
      <c r="C614" s="1"/>
      <c r="D614" s="1"/>
      <c r="E614" s="1"/>
      <c r="F614" s="1"/>
      <c r="G614" s="1"/>
      <c r="H614" s="1"/>
    </row>
    <row r="615" spans="2:8" ht="14.25" customHeight="1">
      <c r="B615" s="1"/>
      <c r="C615" s="1"/>
      <c r="D615" s="1"/>
      <c r="E615" s="1"/>
      <c r="F615" s="1"/>
      <c r="G615" s="1"/>
      <c r="H615" s="1"/>
    </row>
    <row r="616" spans="2:8" ht="14.25" customHeight="1">
      <c r="B616" s="1"/>
      <c r="C616" s="1"/>
      <c r="D616" s="1"/>
      <c r="E616" s="1"/>
      <c r="F616" s="1"/>
      <c r="G616" s="1"/>
      <c r="H616" s="1"/>
    </row>
    <row r="617" spans="2:8" ht="14.25" customHeight="1">
      <c r="B617" s="1"/>
      <c r="C617" s="1"/>
      <c r="D617" s="1"/>
      <c r="E617" s="1"/>
      <c r="F617" s="1"/>
      <c r="G617" s="1"/>
      <c r="H617" s="1"/>
    </row>
    <row r="618" spans="2:8" ht="14.25" customHeight="1">
      <c r="B618" s="1"/>
      <c r="C618" s="1"/>
      <c r="D618" s="1"/>
      <c r="E618" s="1"/>
      <c r="F618" s="1"/>
      <c r="G618" s="1"/>
      <c r="H618" s="1"/>
    </row>
    <row r="619" spans="2:8" ht="14.25" customHeight="1">
      <c r="B619" s="1"/>
      <c r="C619" s="1"/>
      <c r="D619" s="1"/>
      <c r="E619" s="1"/>
      <c r="F619" s="1"/>
      <c r="G619" s="1"/>
      <c r="H619" s="1"/>
    </row>
    <row r="620" spans="2:8" ht="14.25" customHeight="1">
      <c r="B620" s="1"/>
      <c r="C620" s="1"/>
      <c r="D620" s="1"/>
      <c r="E620" s="1"/>
      <c r="F620" s="1"/>
      <c r="G620" s="1"/>
      <c r="H620" s="1"/>
    </row>
    <row r="621" spans="2:8" ht="14.25" customHeight="1">
      <c r="B621" s="1"/>
      <c r="C621" s="1"/>
      <c r="D621" s="1"/>
      <c r="E621" s="1"/>
      <c r="F621" s="1"/>
      <c r="G621" s="1"/>
      <c r="H621" s="1"/>
    </row>
    <row r="622" spans="2:8" ht="14.25" customHeight="1">
      <c r="B622" s="1"/>
      <c r="C622" s="1"/>
      <c r="D622" s="1"/>
      <c r="E622" s="1"/>
      <c r="F622" s="1"/>
      <c r="G622" s="1"/>
      <c r="H622" s="1"/>
    </row>
    <row r="623" spans="2:8" ht="14.25" customHeight="1">
      <c r="B623" s="1"/>
      <c r="C623" s="1"/>
      <c r="D623" s="1"/>
      <c r="E623" s="1"/>
      <c r="F623" s="1"/>
      <c r="G623" s="1"/>
      <c r="H623" s="1"/>
    </row>
    <row r="624" spans="2:8" ht="14.25" customHeight="1">
      <c r="B624" s="1"/>
      <c r="C624" s="1"/>
      <c r="D624" s="1"/>
      <c r="E624" s="1"/>
      <c r="F624" s="1"/>
      <c r="G624" s="1"/>
      <c r="H624" s="1"/>
    </row>
    <row r="625" spans="2:8" ht="14.25" customHeight="1">
      <c r="B625" s="1"/>
      <c r="C625" s="1"/>
      <c r="D625" s="1"/>
      <c r="E625" s="1"/>
      <c r="F625" s="1"/>
      <c r="G625" s="1"/>
      <c r="H625" s="1"/>
    </row>
    <row r="626" spans="2:8" ht="14.25" customHeight="1">
      <c r="B626" s="1"/>
      <c r="C626" s="1"/>
      <c r="D626" s="1"/>
      <c r="E626" s="1"/>
      <c r="F626" s="1"/>
      <c r="G626" s="1"/>
      <c r="H626" s="1"/>
    </row>
    <row r="627" spans="2:8" ht="14.25" customHeight="1">
      <c r="B627" s="1"/>
      <c r="C627" s="1"/>
      <c r="D627" s="1"/>
      <c r="E627" s="1"/>
      <c r="F627" s="1"/>
      <c r="G627" s="1"/>
      <c r="H627" s="1"/>
    </row>
    <row r="628" spans="2:8" ht="14.25" customHeight="1">
      <c r="B628" s="1"/>
      <c r="C628" s="1"/>
      <c r="D628" s="1"/>
      <c r="E628" s="1"/>
      <c r="F628" s="1"/>
      <c r="G628" s="1"/>
      <c r="H628" s="1"/>
    </row>
    <row r="629" spans="2:8" ht="14.25" customHeight="1">
      <c r="B629" s="1"/>
      <c r="C629" s="1"/>
      <c r="D629" s="1"/>
      <c r="E629" s="1"/>
      <c r="F629" s="1"/>
      <c r="G629" s="1"/>
      <c r="H629" s="1"/>
    </row>
    <row r="630" spans="2:8" ht="14.25" customHeight="1">
      <c r="B630" s="1"/>
      <c r="C630" s="1"/>
      <c r="D630" s="1"/>
      <c r="E630" s="1"/>
      <c r="F630" s="1"/>
      <c r="G630" s="1"/>
      <c r="H630" s="1"/>
    </row>
    <row r="631" spans="2:8" ht="14.25" customHeight="1">
      <c r="B631" s="1"/>
      <c r="C631" s="1"/>
      <c r="D631" s="1"/>
      <c r="E631" s="1"/>
      <c r="F631" s="1"/>
      <c r="G631" s="1"/>
      <c r="H631" s="1"/>
    </row>
    <row r="632" spans="2:8" ht="14.25" customHeight="1">
      <c r="B632" s="1"/>
      <c r="C632" s="1"/>
      <c r="D632" s="1"/>
      <c r="E632" s="1"/>
      <c r="F632" s="1"/>
      <c r="G632" s="1"/>
      <c r="H632" s="1"/>
    </row>
    <row r="633" spans="2:8" ht="14.25" customHeight="1">
      <c r="B633" s="1"/>
      <c r="C633" s="1"/>
      <c r="D633" s="1"/>
      <c r="E633" s="1"/>
      <c r="F633" s="1"/>
      <c r="G633" s="1"/>
      <c r="H633" s="1"/>
    </row>
    <row r="634" spans="2:8" ht="14.25" customHeight="1">
      <c r="B634" s="1"/>
      <c r="C634" s="1"/>
      <c r="D634" s="1"/>
      <c r="E634" s="1"/>
      <c r="F634" s="1"/>
      <c r="G634" s="1"/>
      <c r="H634" s="1"/>
    </row>
    <row r="635" spans="2:8" ht="14.25" customHeight="1">
      <c r="B635" s="1"/>
      <c r="C635" s="1"/>
      <c r="D635" s="1"/>
      <c r="E635" s="1"/>
      <c r="F635" s="1"/>
      <c r="G635" s="1"/>
      <c r="H635" s="1"/>
    </row>
    <row r="636" spans="2:8" ht="14.25" customHeight="1">
      <c r="B636" s="1"/>
      <c r="C636" s="1"/>
      <c r="D636" s="1"/>
      <c r="E636" s="1"/>
      <c r="F636" s="1"/>
      <c r="G636" s="1"/>
      <c r="H636" s="1"/>
    </row>
    <row r="637" spans="2:8" ht="14.25" customHeight="1">
      <c r="B637" s="1"/>
      <c r="C637" s="1"/>
      <c r="D637" s="1"/>
      <c r="E637" s="1"/>
      <c r="F637" s="1"/>
      <c r="G637" s="1"/>
      <c r="H637" s="1"/>
    </row>
    <row r="638" spans="2:8" ht="14.25" customHeight="1">
      <c r="B638" s="1"/>
      <c r="C638" s="1"/>
      <c r="D638" s="1"/>
      <c r="E638" s="1"/>
      <c r="F638" s="1"/>
      <c r="G638" s="1"/>
      <c r="H638" s="1"/>
    </row>
    <row r="639" spans="2:8" ht="14.25" customHeight="1">
      <c r="B639" s="1"/>
      <c r="C639" s="1"/>
      <c r="D639" s="1"/>
      <c r="E639" s="1"/>
      <c r="F639" s="1"/>
      <c r="G639" s="1"/>
      <c r="H639" s="1"/>
    </row>
    <row r="640" spans="2:8" ht="14.25" customHeight="1">
      <c r="B640" s="1"/>
      <c r="C640" s="1"/>
      <c r="D640" s="1"/>
      <c r="E640" s="1"/>
      <c r="F640" s="1"/>
      <c r="G640" s="1"/>
      <c r="H640" s="1"/>
    </row>
    <row r="641" spans="2:8" ht="14.25" customHeight="1">
      <c r="B641" s="1"/>
      <c r="C641" s="1"/>
      <c r="D641" s="1"/>
      <c r="E641" s="1"/>
      <c r="F641" s="1"/>
      <c r="G641" s="1"/>
      <c r="H641" s="1"/>
    </row>
    <row r="642" spans="2:8" ht="14.25" customHeight="1">
      <c r="B642" s="1"/>
      <c r="C642" s="1"/>
      <c r="D642" s="1"/>
      <c r="E642" s="1"/>
      <c r="F642" s="1"/>
      <c r="G642" s="1"/>
      <c r="H642" s="1"/>
    </row>
    <row r="643" spans="2:8" ht="14.25" customHeight="1">
      <c r="B643" s="1"/>
      <c r="C643" s="1"/>
      <c r="D643" s="1"/>
      <c r="E643" s="1"/>
      <c r="F643" s="1"/>
      <c r="G643" s="1"/>
      <c r="H643" s="1"/>
    </row>
    <row r="644" spans="2:8" ht="14.25" customHeight="1">
      <c r="B644" s="1"/>
      <c r="C644" s="1"/>
      <c r="D644" s="1"/>
      <c r="E644" s="1"/>
      <c r="F644" s="1"/>
      <c r="G644" s="1"/>
      <c r="H644" s="1"/>
    </row>
    <row r="645" spans="2:8" ht="14.25" customHeight="1">
      <c r="B645" s="1"/>
      <c r="C645" s="1"/>
      <c r="D645" s="1"/>
      <c r="E645" s="1"/>
      <c r="F645" s="1"/>
      <c r="G645" s="1"/>
      <c r="H645" s="1"/>
    </row>
    <row r="646" spans="2:8" ht="14.25" customHeight="1">
      <c r="B646" s="1"/>
      <c r="C646" s="1"/>
      <c r="D646" s="1"/>
      <c r="E646" s="1"/>
      <c r="F646" s="1"/>
      <c r="G646" s="1"/>
      <c r="H646" s="1"/>
    </row>
    <row r="647" spans="2:8" ht="14.25" customHeight="1">
      <c r="B647" s="1"/>
      <c r="C647" s="1"/>
      <c r="D647" s="1"/>
      <c r="E647" s="1"/>
      <c r="F647" s="1"/>
      <c r="G647" s="1"/>
      <c r="H647" s="1"/>
    </row>
    <row r="648" spans="2:8" ht="14.25" customHeight="1">
      <c r="B648" s="1"/>
      <c r="C648" s="1"/>
      <c r="D648" s="1"/>
      <c r="E648" s="1"/>
      <c r="F648" s="1"/>
      <c r="G648" s="1"/>
      <c r="H648" s="1"/>
    </row>
    <row r="649" spans="2:8" ht="14.25" customHeight="1">
      <c r="B649" s="1"/>
      <c r="C649" s="1"/>
      <c r="D649" s="1"/>
      <c r="E649" s="1"/>
      <c r="F649" s="1"/>
      <c r="G649" s="1"/>
      <c r="H649" s="1"/>
    </row>
    <row r="650" spans="2:8" ht="14.25" customHeight="1">
      <c r="B650" s="1"/>
      <c r="C650" s="1"/>
      <c r="D650" s="1"/>
      <c r="E650" s="1"/>
      <c r="F650" s="1"/>
      <c r="G650" s="1"/>
      <c r="H650" s="1"/>
    </row>
    <row r="651" spans="2:8" ht="14.25" customHeight="1">
      <c r="B651" s="1"/>
      <c r="C651" s="1"/>
      <c r="D651" s="1"/>
      <c r="E651" s="1"/>
      <c r="F651" s="1"/>
      <c r="G651" s="1"/>
      <c r="H651" s="1"/>
    </row>
    <row r="652" spans="2:8" ht="14.25" customHeight="1">
      <c r="B652" s="1"/>
      <c r="C652" s="1"/>
      <c r="D652" s="1"/>
      <c r="E652" s="1"/>
      <c r="F652" s="1"/>
      <c r="G652" s="1"/>
      <c r="H652" s="1"/>
    </row>
    <row r="653" spans="2:8" ht="14.25" customHeight="1">
      <c r="B653" s="1"/>
      <c r="C653" s="1"/>
      <c r="D653" s="1"/>
      <c r="E653" s="1"/>
      <c r="F653" s="1"/>
      <c r="G653" s="1"/>
      <c r="H653" s="1"/>
    </row>
    <row r="654" spans="2:8" ht="14.25" customHeight="1">
      <c r="B654" s="1"/>
      <c r="C654" s="1"/>
      <c r="D654" s="1"/>
      <c r="E654" s="1"/>
      <c r="F654" s="1"/>
      <c r="G654" s="1"/>
      <c r="H654" s="1"/>
    </row>
    <row r="655" spans="2:8" ht="14.25" customHeight="1">
      <c r="B655" s="1"/>
      <c r="C655" s="1"/>
      <c r="D655" s="1"/>
      <c r="E655" s="1"/>
      <c r="F655" s="1"/>
      <c r="G655" s="1"/>
      <c r="H655" s="1"/>
    </row>
    <row r="656" spans="2:8" ht="14.25" customHeight="1">
      <c r="B656" s="1"/>
      <c r="C656" s="1"/>
      <c r="D656" s="1"/>
      <c r="E656" s="1"/>
      <c r="F656" s="1"/>
      <c r="G656" s="1"/>
      <c r="H656" s="1"/>
    </row>
    <row r="657" spans="2:8" ht="14.25" customHeight="1">
      <c r="B657" s="1"/>
      <c r="C657" s="1"/>
      <c r="D657" s="1"/>
      <c r="E657" s="1"/>
      <c r="F657" s="1"/>
      <c r="G657" s="1"/>
      <c r="H657" s="1"/>
    </row>
    <row r="658" spans="2:8" ht="14.25" customHeight="1">
      <c r="B658" s="1"/>
      <c r="C658" s="1"/>
      <c r="D658" s="1"/>
      <c r="E658" s="1"/>
      <c r="F658" s="1"/>
      <c r="G658" s="1"/>
      <c r="H658" s="1"/>
    </row>
    <row r="659" spans="2:8" ht="14.25" customHeight="1">
      <c r="B659" s="1"/>
      <c r="C659" s="1"/>
      <c r="D659" s="1"/>
      <c r="E659" s="1"/>
      <c r="F659" s="1"/>
      <c r="G659" s="1"/>
      <c r="H659" s="1"/>
    </row>
    <row r="660" spans="2:8" ht="14.25" customHeight="1">
      <c r="B660" s="1"/>
      <c r="C660" s="1"/>
      <c r="D660" s="1"/>
      <c r="E660" s="1"/>
      <c r="F660" s="1"/>
      <c r="G660" s="1"/>
      <c r="H660" s="1"/>
    </row>
    <row r="661" spans="2:8" ht="14.25" customHeight="1">
      <c r="B661" s="1"/>
      <c r="C661" s="1"/>
      <c r="D661" s="1"/>
      <c r="E661" s="1"/>
      <c r="F661" s="1"/>
      <c r="G661" s="1"/>
      <c r="H661" s="1"/>
    </row>
    <row r="662" spans="2:8" ht="14.25" customHeight="1">
      <c r="B662" s="1"/>
      <c r="C662" s="1"/>
      <c r="D662" s="1"/>
      <c r="E662" s="1"/>
      <c r="F662" s="1"/>
      <c r="G662" s="1"/>
      <c r="H662" s="1"/>
    </row>
    <row r="663" spans="2:8" ht="14.25" customHeight="1">
      <c r="B663" s="1"/>
      <c r="C663" s="1"/>
      <c r="D663" s="1"/>
      <c r="E663" s="1"/>
      <c r="F663" s="1"/>
      <c r="G663" s="1"/>
      <c r="H663" s="1"/>
    </row>
    <row r="664" spans="2:8" ht="14.25" customHeight="1">
      <c r="B664" s="1"/>
      <c r="C664" s="1"/>
      <c r="D664" s="1"/>
      <c r="E664" s="1"/>
      <c r="F664" s="1"/>
      <c r="G664" s="1"/>
      <c r="H664" s="1"/>
    </row>
    <row r="665" spans="2:8" ht="14.25" customHeight="1">
      <c r="B665" s="1"/>
      <c r="C665" s="1"/>
      <c r="D665" s="1"/>
      <c r="E665" s="1"/>
      <c r="F665" s="1"/>
      <c r="G665" s="1"/>
      <c r="H665" s="1"/>
    </row>
    <row r="666" spans="2:8" ht="14.25" customHeight="1">
      <c r="B666" s="1"/>
      <c r="C666" s="1"/>
      <c r="D666" s="1"/>
      <c r="E666" s="1"/>
      <c r="F666" s="1"/>
      <c r="G666" s="1"/>
      <c r="H666" s="1"/>
    </row>
    <row r="667" spans="2:8" ht="14.25" customHeight="1">
      <c r="B667" s="1"/>
      <c r="C667" s="1"/>
      <c r="D667" s="1"/>
      <c r="E667" s="1"/>
      <c r="F667" s="1"/>
      <c r="G667" s="1"/>
      <c r="H667" s="1"/>
    </row>
    <row r="668" spans="2:8" ht="14.25" customHeight="1">
      <c r="B668" s="1"/>
      <c r="C668" s="1"/>
      <c r="D668" s="1"/>
      <c r="E668" s="1"/>
      <c r="F668" s="1"/>
      <c r="G668" s="1"/>
      <c r="H668" s="1"/>
    </row>
    <row r="669" spans="2:8" ht="14.25" customHeight="1">
      <c r="B669" s="1"/>
      <c r="C669" s="1"/>
      <c r="D669" s="1"/>
      <c r="E669" s="1"/>
      <c r="F669" s="1"/>
      <c r="G669" s="1"/>
      <c r="H669" s="1"/>
    </row>
    <row r="670" spans="2:8" ht="14.25" customHeight="1">
      <c r="B670" s="1"/>
      <c r="C670" s="1"/>
      <c r="D670" s="1"/>
      <c r="E670" s="1"/>
      <c r="F670" s="1"/>
      <c r="G670" s="1"/>
      <c r="H670" s="1"/>
    </row>
    <row r="671" spans="2:8" ht="14.25" customHeight="1">
      <c r="B671" s="1"/>
      <c r="C671" s="1"/>
      <c r="D671" s="1"/>
      <c r="E671" s="1"/>
      <c r="F671" s="1"/>
      <c r="G671" s="1"/>
      <c r="H671" s="1"/>
    </row>
    <row r="672" spans="2:8" ht="14.25" customHeight="1">
      <c r="B672" s="1"/>
      <c r="C672" s="1"/>
      <c r="D672" s="1"/>
      <c r="E672" s="1"/>
      <c r="F672" s="1"/>
      <c r="G672" s="1"/>
      <c r="H672" s="1"/>
    </row>
    <row r="673" spans="2:8" ht="14.25" customHeight="1">
      <c r="B673" s="1"/>
      <c r="C673" s="1"/>
      <c r="D673" s="1"/>
      <c r="E673" s="1"/>
      <c r="F673" s="1"/>
      <c r="G673" s="1"/>
      <c r="H673" s="1"/>
    </row>
    <row r="674" spans="2:8" ht="14.25" customHeight="1">
      <c r="B674" s="1"/>
      <c r="C674" s="1"/>
      <c r="D674" s="1"/>
      <c r="E674" s="1"/>
      <c r="F674" s="1"/>
      <c r="G674" s="1"/>
      <c r="H674" s="1"/>
    </row>
    <row r="675" spans="2:8" ht="14.25" customHeight="1">
      <c r="B675" s="1"/>
      <c r="C675" s="1"/>
      <c r="D675" s="1"/>
      <c r="E675" s="1"/>
      <c r="F675" s="1"/>
      <c r="G675" s="1"/>
      <c r="H675" s="1"/>
    </row>
    <row r="676" spans="2:8" ht="14.25" customHeight="1">
      <c r="B676" s="1"/>
      <c r="C676" s="1"/>
      <c r="D676" s="1"/>
      <c r="E676" s="1"/>
      <c r="F676" s="1"/>
      <c r="G676" s="1"/>
      <c r="H676" s="1"/>
    </row>
    <row r="677" spans="2:8" ht="14.25" customHeight="1">
      <c r="B677" s="1"/>
      <c r="C677" s="1"/>
      <c r="D677" s="1"/>
      <c r="E677" s="1"/>
      <c r="F677" s="1"/>
      <c r="G677" s="1"/>
      <c r="H677" s="1"/>
    </row>
    <row r="678" spans="2:8" ht="14.25" customHeight="1">
      <c r="B678" s="1"/>
      <c r="C678" s="1"/>
      <c r="D678" s="1"/>
      <c r="E678" s="1"/>
      <c r="F678" s="1"/>
      <c r="G678" s="1"/>
      <c r="H678" s="1"/>
    </row>
    <row r="679" spans="2:8" ht="14.25" customHeight="1">
      <c r="B679" s="1"/>
      <c r="C679" s="1"/>
      <c r="D679" s="1"/>
      <c r="E679" s="1"/>
      <c r="F679" s="1"/>
      <c r="G679" s="1"/>
      <c r="H679" s="1"/>
    </row>
    <row r="680" spans="2:8" ht="14.25" customHeight="1">
      <c r="B680" s="1"/>
      <c r="C680" s="1"/>
      <c r="D680" s="1"/>
      <c r="E680" s="1"/>
      <c r="F680" s="1"/>
      <c r="G680" s="1"/>
      <c r="H680" s="1"/>
    </row>
    <row r="681" spans="2:8" ht="14.25" customHeight="1">
      <c r="B681" s="1"/>
      <c r="C681" s="1"/>
      <c r="D681" s="1"/>
      <c r="E681" s="1"/>
      <c r="F681" s="1"/>
      <c r="G681" s="1"/>
      <c r="H681" s="1"/>
    </row>
    <row r="682" spans="2:8" ht="14.25" customHeight="1">
      <c r="B682" s="1"/>
      <c r="C682" s="1"/>
      <c r="D682" s="1"/>
      <c r="E682" s="1"/>
      <c r="F682" s="1"/>
      <c r="G682" s="1"/>
      <c r="H682" s="1"/>
    </row>
    <row r="683" spans="2:8" ht="14.25" customHeight="1">
      <c r="B683" s="1"/>
      <c r="C683" s="1"/>
      <c r="D683" s="1"/>
      <c r="E683" s="1"/>
      <c r="F683" s="1"/>
      <c r="G683" s="1"/>
      <c r="H683" s="1"/>
    </row>
    <row r="684" spans="2:8" ht="14.25" customHeight="1">
      <c r="B684" s="1"/>
      <c r="C684" s="1"/>
      <c r="D684" s="1"/>
      <c r="E684" s="1"/>
      <c r="F684" s="1"/>
      <c r="G684" s="1"/>
      <c r="H684" s="1"/>
    </row>
    <row r="685" spans="2:8" ht="14.25" customHeight="1">
      <c r="B685" s="1"/>
      <c r="C685" s="1"/>
      <c r="D685" s="1"/>
      <c r="E685" s="1"/>
      <c r="F685" s="1"/>
      <c r="G685" s="1"/>
      <c r="H685" s="1"/>
    </row>
    <row r="686" spans="2:8" ht="14.25" customHeight="1">
      <c r="B686" s="1"/>
      <c r="C686" s="1"/>
      <c r="D686" s="1"/>
      <c r="E686" s="1"/>
      <c r="F686" s="1"/>
      <c r="G686" s="1"/>
      <c r="H686" s="1"/>
    </row>
    <row r="687" spans="2:8" ht="14.25" customHeight="1">
      <c r="B687" s="1"/>
      <c r="C687" s="1"/>
      <c r="D687" s="1"/>
      <c r="E687" s="1"/>
      <c r="F687" s="1"/>
      <c r="G687" s="1"/>
      <c r="H687" s="1"/>
    </row>
    <row r="688" spans="2:8" ht="14.25" customHeight="1">
      <c r="B688" s="1"/>
      <c r="C688" s="1"/>
      <c r="D688" s="1"/>
      <c r="E688" s="1"/>
      <c r="F688" s="1"/>
      <c r="G688" s="1"/>
      <c r="H688" s="1"/>
    </row>
    <row r="689" spans="2:8" ht="14.25" customHeight="1">
      <c r="B689" s="1"/>
      <c r="C689" s="1"/>
      <c r="D689" s="1"/>
      <c r="E689" s="1"/>
      <c r="F689" s="1"/>
      <c r="G689" s="1"/>
      <c r="H689" s="1"/>
    </row>
    <row r="690" spans="2:8" ht="14.25" customHeight="1">
      <c r="B690" s="1"/>
      <c r="C690" s="1"/>
      <c r="D690" s="1"/>
      <c r="E690" s="1"/>
      <c r="F690" s="1"/>
      <c r="G690" s="1"/>
      <c r="H690" s="1"/>
    </row>
    <row r="691" spans="2:8" ht="14.25" customHeight="1">
      <c r="B691" s="1"/>
      <c r="C691" s="1"/>
      <c r="D691" s="1"/>
      <c r="E691" s="1"/>
      <c r="F691" s="1"/>
      <c r="G691" s="1"/>
      <c r="H691" s="1"/>
    </row>
    <row r="692" spans="2:8" ht="14.25" customHeight="1">
      <c r="B692" s="1"/>
      <c r="C692" s="1"/>
      <c r="D692" s="1"/>
      <c r="E692" s="1"/>
      <c r="F692" s="1"/>
      <c r="G692" s="1"/>
      <c r="H692" s="1"/>
    </row>
    <row r="693" spans="2:8" ht="14.25" customHeight="1">
      <c r="B693" s="1"/>
      <c r="C693" s="1"/>
      <c r="D693" s="1"/>
      <c r="E693" s="1"/>
      <c r="F693" s="1"/>
      <c r="G693" s="1"/>
      <c r="H693" s="1"/>
    </row>
    <row r="694" spans="2:8" ht="14.25" customHeight="1">
      <c r="B694" s="1"/>
      <c r="C694" s="1"/>
      <c r="D694" s="1"/>
      <c r="E694" s="1"/>
      <c r="F694" s="1"/>
      <c r="G694" s="1"/>
      <c r="H694" s="1"/>
    </row>
    <row r="695" spans="2:8" ht="14.25" customHeight="1">
      <c r="B695" s="1"/>
      <c r="C695" s="1"/>
      <c r="D695" s="1"/>
      <c r="E695" s="1"/>
      <c r="F695" s="1"/>
      <c r="G695" s="1"/>
      <c r="H695" s="1"/>
    </row>
    <row r="696" spans="2:8" ht="14.25" customHeight="1">
      <c r="B696" s="1"/>
      <c r="C696" s="1"/>
      <c r="D696" s="1"/>
      <c r="E696" s="1"/>
      <c r="F696" s="1"/>
      <c r="G696" s="1"/>
      <c r="H696" s="1"/>
    </row>
    <row r="697" spans="2:8" ht="14.25" customHeight="1">
      <c r="B697" s="1"/>
      <c r="C697" s="1"/>
      <c r="D697" s="1"/>
      <c r="E697" s="1"/>
      <c r="F697" s="1"/>
      <c r="G697" s="1"/>
      <c r="H697" s="1"/>
    </row>
    <row r="698" spans="2:8" ht="14.25" customHeight="1">
      <c r="B698" s="1"/>
      <c r="C698" s="1"/>
      <c r="D698" s="1"/>
      <c r="E698" s="1"/>
      <c r="F698" s="1"/>
      <c r="G698" s="1"/>
      <c r="H698" s="1"/>
    </row>
    <row r="699" spans="2:8" ht="14.25" customHeight="1">
      <c r="B699" s="1"/>
      <c r="C699" s="1"/>
      <c r="D699" s="1"/>
      <c r="E699" s="1"/>
      <c r="F699" s="1"/>
      <c r="G699" s="1"/>
      <c r="H699" s="1"/>
    </row>
    <row r="700" spans="2:8" ht="14.25" customHeight="1">
      <c r="B700" s="1"/>
      <c r="C700" s="1"/>
      <c r="D700" s="1"/>
      <c r="E700" s="1"/>
      <c r="F700" s="1"/>
      <c r="G700" s="1"/>
      <c r="H700" s="1"/>
    </row>
    <row r="701" spans="2:8" ht="14.25" customHeight="1">
      <c r="B701" s="1"/>
      <c r="C701" s="1"/>
      <c r="D701" s="1"/>
      <c r="E701" s="1"/>
      <c r="F701" s="1"/>
      <c r="G701" s="1"/>
      <c r="H701" s="1"/>
    </row>
    <row r="702" spans="2:8" ht="14.25" customHeight="1">
      <c r="B702" s="1"/>
      <c r="C702" s="1"/>
      <c r="D702" s="1"/>
      <c r="E702" s="1"/>
      <c r="F702" s="1"/>
      <c r="G702" s="1"/>
      <c r="H702" s="1"/>
    </row>
    <row r="703" spans="2:8" ht="14.25" customHeight="1">
      <c r="B703" s="1"/>
      <c r="C703" s="1"/>
      <c r="D703" s="1"/>
      <c r="E703" s="1"/>
      <c r="F703" s="1"/>
      <c r="G703" s="1"/>
      <c r="H703" s="1"/>
    </row>
    <row r="704" spans="2:8" ht="14.25" customHeight="1">
      <c r="B704" s="1"/>
      <c r="C704" s="1"/>
      <c r="D704" s="1"/>
      <c r="E704" s="1"/>
      <c r="F704" s="1"/>
      <c r="G704" s="1"/>
      <c r="H704" s="1"/>
    </row>
    <row r="705" spans="2:8" ht="14.25" customHeight="1">
      <c r="B705" s="1"/>
      <c r="C705" s="1"/>
      <c r="D705" s="1"/>
      <c r="E705" s="1"/>
      <c r="F705" s="1"/>
      <c r="G705" s="1"/>
      <c r="H705" s="1"/>
    </row>
    <row r="706" spans="2:8" ht="14.25" customHeight="1">
      <c r="B706" s="1"/>
      <c r="C706" s="1"/>
      <c r="D706" s="1"/>
      <c r="E706" s="1"/>
      <c r="F706" s="1"/>
      <c r="G706" s="1"/>
      <c r="H706" s="1"/>
    </row>
    <row r="707" spans="2:8" ht="14.25" customHeight="1">
      <c r="B707" s="1"/>
      <c r="C707" s="1"/>
      <c r="D707" s="1"/>
      <c r="E707" s="1"/>
      <c r="F707" s="1"/>
      <c r="G707" s="1"/>
      <c r="H707" s="1"/>
    </row>
    <row r="708" spans="2:8" ht="14.25" customHeight="1">
      <c r="B708" s="1"/>
      <c r="C708" s="1"/>
      <c r="D708" s="1"/>
      <c r="E708" s="1"/>
      <c r="F708" s="1"/>
      <c r="G708" s="1"/>
      <c r="H708" s="1"/>
    </row>
    <row r="709" spans="2:8" ht="14.25" customHeight="1">
      <c r="B709" s="1"/>
      <c r="C709" s="1"/>
      <c r="D709" s="1"/>
      <c r="E709" s="1"/>
      <c r="F709" s="1"/>
      <c r="G709" s="1"/>
      <c r="H709" s="1"/>
    </row>
    <row r="710" spans="2:8" ht="14.25" customHeight="1">
      <c r="B710" s="1"/>
      <c r="C710" s="1"/>
      <c r="D710" s="1"/>
      <c r="E710" s="1"/>
      <c r="F710" s="1"/>
      <c r="G710" s="1"/>
      <c r="H710" s="1"/>
    </row>
    <row r="711" spans="2:8" ht="14.25" customHeight="1">
      <c r="B711" s="1"/>
      <c r="C711" s="1"/>
      <c r="D711" s="1"/>
      <c r="E711" s="1"/>
      <c r="F711" s="1"/>
      <c r="G711" s="1"/>
      <c r="H711" s="1"/>
    </row>
    <row r="712" spans="2:8" ht="14.25" customHeight="1">
      <c r="B712" s="1"/>
      <c r="C712" s="1"/>
      <c r="D712" s="1"/>
      <c r="E712" s="1"/>
      <c r="F712" s="1"/>
      <c r="G712" s="1"/>
      <c r="H712" s="1"/>
    </row>
    <row r="713" spans="2:8" ht="14.25" customHeight="1">
      <c r="B713" s="1"/>
      <c r="C713" s="1"/>
      <c r="D713" s="1"/>
      <c r="E713" s="1"/>
      <c r="F713" s="1"/>
      <c r="G713" s="1"/>
      <c r="H713" s="1"/>
    </row>
    <row r="714" spans="2:8" ht="14.25" customHeight="1">
      <c r="B714" s="1"/>
      <c r="C714" s="1"/>
      <c r="D714" s="1"/>
      <c r="E714" s="1"/>
      <c r="F714" s="1"/>
      <c r="G714" s="1"/>
      <c r="H714" s="1"/>
    </row>
    <row r="715" spans="2:8" ht="14.25" customHeight="1">
      <c r="B715" s="1"/>
      <c r="C715" s="1"/>
      <c r="D715" s="1"/>
      <c r="E715" s="1"/>
      <c r="F715" s="1"/>
      <c r="G715" s="1"/>
      <c r="H715" s="1"/>
    </row>
    <row r="716" spans="2:8" ht="14.25" customHeight="1">
      <c r="B716" s="1"/>
      <c r="C716" s="1"/>
      <c r="D716" s="1"/>
      <c r="E716" s="1"/>
      <c r="F716" s="1"/>
      <c r="G716" s="1"/>
      <c r="H716" s="1"/>
    </row>
    <row r="717" spans="2:8" ht="14.25" customHeight="1">
      <c r="B717" s="1"/>
      <c r="C717" s="1"/>
      <c r="D717" s="1"/>
      <c r="E717" s="1"/>
      <c r="F717" s="1"/>
      <c r="G717" s="1"/>
      <c r="H717" s="1"/>
    </row>
    <row r="718" spans="2:8" ht="14.25" customHeight="1">
      <c r="B718" s="1"/>
      <c r="C718" s="1"/>
      <c r="D718" s="1"/>
      <c r="E718" s="1"/>
      <c r="F718" s="1"/>
      <c r="G718" s="1"/>
      <c r="H718" s="1"/>
    </row>
    <row r="719" spans="2:8" ht="14.25" customHeight="1">
      <c r="B719" s="1"/>
      <c r="C719" s="1"/>
      <c r="D719" s="1"/>
      <c r="E719" s="1"/>
      <c r="F719" s="1"/>
      <c r="G719" s="1"/>
      <c r="H719" s="1"/>
    </row>
    <row r="720" spans="2:8" ht="14.25" customHeight="1">
      <c r="B720" s="1"/>
      <c r="C720" s="1"/>
      <c r="D720" s="1"/>
      <c r="E720" s="1"/>
      <c r="F720" s="1"/>
      <c r="G720" s="1"/>
      <c r="H720" s="1"/>
    </row>
    <row r="721" spans="2:8" ht="14.25" customHeight="1">
      <c r="B721" s="1"/>
      <c r="C721" s="1"/>
      <c r="D721" s="1"/>
      <c r="E721" s="1"/>
      <c r="F721" s="1"/>
      <c r="G721" s="1"/>
      <c r="H721" s="1"/>
    </row>
    <row r="722" spans="2:8" ht="14.25" customHeight="1">
      <c r="B722" s="1"/>
      <c r="C722" s="1"/>
      <c r="D722" s="1"/>
      <c r="E722" s="1"/>
      <c r="F722" s="1"/>
      <c r="G722" s="1"/>
      <c r="H722" s="1"/>
    </row>
    <row r="723" spans="2:8" ht="14.25" customHeight="1">
      <c r="B723" s="1"/>
      <c r="C723" s="1"/>
      <c r="D723" s="1"/>
      <c r="E723" s="1"/>
      <c r="F723" s="1"/>
      <c r="G723" s="1"/>
      <c r="H723" s="1"/>
    </row>
    <row r="724" spans="2:8" ht="14.25" customHeight="1">
      <c r="B724" s="1"/>
      <c r="C724" s="1"/>
      <c r="D724" s="1"/>
      <c r="E724" s="1"/>
      <c r="F724" s="1"/>
      <c r="G724" s="1"/>
      <c r="H724" s="1"/>
    </row>
    <row r="725" spans="2:8" ht="14.25" customHeight="1">
      <c r="B725" s="1"/>
      <c r="C725" s="1"/>
      <c r="D725" s="1"/>
      <c r="E725" s="1"/>
      <c r="F725" s="1"/>
      <c r="G725" s="1"/>
      <c r="H725" s="1"/>
    </row>
    <row r="726" spans="2:8" ht="14.25" customHeight="1">
      <c r="B726" s="1"/>
      <c r="C726" s="1"/>
      <c r="D726" s="1"/>
      <c r="E726" s="1"/>
      <c r="F726" s="1"/>
      <c r="G726" s="1"/>
      <c r="H726" s="1"/>
    </row>
    <row r="727" spans="2:8" ht="14.25" customHeight="1">
      <c r="B727" s="1"/>
      <c r="C727" s="1"/>
      <c r="D727" s="1"/>
      <c r="E727" s="1"/>
      <c r="F727" s="1"/>
      <c r="G727" s="1"/>
      <c r="H727" s="1"/>
    </row>
    <row r="728" spans="2:8" ht="14.25" customHeight="1">
      <c r="B728" s="1"/>
      <c r="C728" s="1"/>
      <c r="D728" s="1"/>
      <c r="E728" s="1"/>
      <c r="F728" s="1"/>
      <c r="G728" s="1"/>
      <c r="H728" s="1"/>
    </row>
    <row r="729" spans="2:8" ht="14.25" customHeight="1">
      <c r="B729" s="1"/>
      <c r="C729" s="1"/>
      <c r="D729" s="1"/>
      <c r="E729" s="1"/>
      <c r="F729" s="1"/>
      <c r="G729" s="1"/>
      <c r="H729" s="1"/>
    </row>
    <row r="730" spans="2:8" ht="14.25" customHeight="1">
      <c r="B730" s="1"/>
      <c r="C730" s="1"/>
      <c r="D730" s="1"/>
      <c r="E730" s="1"/>
      <c r="F730" s="1"/>
      <c r="G730" s="1"/>
      <c r="H730" s="1"/>
    </row>
    <row r="731" spans="2:8" ht="14.25" customHeight="1">
      <c r="B731" s="1"/>
      <c r="C731" s="1"/>
      <c r="D731" s="1"/>
      <c r="E731" s="1"/>
      <c r="F731" s="1"/>
      <c r="G731" s="1"/>
      <c r="H731" s="1"/>
    </row>
    <row r="732" spans="2:8" ht="14.25" customHeight="1">
      <c r="B732" s="1"/>
      <c r="C732" s="1"/>
      <c r="D732" s="1"/>
      <c r="E732" s="1"/>
      <c r="F732" s="1"/>
      <c r="G732" s="1"/>
      <c r="H732" s="1"/>
    </row>
    <row r="733" spans="2:8" ht="14.25" customHeight="1">
      <c r="B733" s="1"/>
      <c r="C733" s="1"/>
      <c r="D733" s="1"/>
      <c r="E733" s="1"/>
      <c r="F733" s="1"/>
      <c r="G733" s="1"/>
      <c r="H733" s="1"/>
    </row>
    <row r="734" spans="2:8" ht="14.25" customHeight="1">
      <c r="B734" s="1"/>
      <c r="C734" s="1"/>
      <c r="D734" s="1"/>
      <c r="E734" s="1"/>
      <c r="F734" s="1"/>
      <c r="G734" s="1"/>
      <c r="H734" s="1"/>
    </row>
    <row r="735" spans="2:8" ht="14.25" customHeight="1">
      <c r="B735" s="1"/>
      <c r="C735" s="1"/>
      <c r="D735" s="1"/>
      <c r="E735" s="1"/>
      <c r="F735" s="1"/>
      <c r="G735" s="1"/>
      <c r="H735" s="1"/>
    </row>
    <row r="736" spans="2:8" ht="14.25" customHeight="1">
      <c r="B736" s="1"/>
      <c r="C736" s="1"/>
      <c r="D736" s="1"/>
      <c r="E736" s="1"/>
      <c r="F736" s="1"/>
      <c r="G736" s="1"/>
      <c r="H736" s="1"/>
    </row>
    <row r="737" spans="2:8" ht="14.25" customHeight="1">
      <c r="B737" s="1"/>
      <c r="C737" s="1"/>
      <c r="D737" s="1"/>
      <c r="E737" s="1"/>
      <c r="F737" s="1"/>
      <c r="G737" s="1"/>
      <c r="H737" s="1"/>
    </row>
    <row r="738" spans="2:8" ht="14.25" customHeight="1">
      <c r="B738" s="1"/>
      <c r="C738" s="1"/>
      <c r="D738" s="1"/>
      <c r="E738" s="1"/>
      <c r="F738" s="1"/>
      <c r="G738" s="1"/>
      <c r="H738" s="1"/>
    </row>
    <row r="739" spans="2:8" ht="14.25" customHeight="1">
      <c r="B739" s="1"/>
      <c r="C739" s="1"/>
      <c r="D739" s="1"/>
      <c r="E739" s="1"/>
      <c r="F739" s="1"/>
      <c r="G739" s="1"/>
      <c r="H739" s="1"/>
    </row>
    <row r="740" spans="2:8" ht="14.25" customHeight="1">
      <c r="B740" s="1"/>
      <c r="C740" s="1"/>
      <c r="D740" s="1"/>
      <c r="E740" s="1"/>
      <c r="F740" s="1"/>
      <c r="G740" s="1"/>
      <c r="H740" s="1"/>
    </row>
    <row r="741" spans="2:8" ht="14.25" customHeight="1">
      <c r="B741" s="1"/>
      <c r="C741" s="1"/>
      <c r="D741" s="1"/>
      <c r="E741" s="1"/>
      <c r="F741" s="1"/>
      <c r="G741" s="1"/>
      <c r="H741" s="1"/>
    </row>
    <row r="742" spans="2:8" ht="14.25" customHeight="1">
      <c r="B742" s="1"/>
      <c r="C742" s="1"/>
      <c r="D742" s="1"/>
      <c r="E742" s="1"/>
      <c r="F742" s="1"/>
      <c r="G742" s="1"/>
      <c r="H742" s="1"/>
    </row>
    <row r="743" spans="2:8" ht="14.25" customHeight="1">
      <c r="B743" s="1"/>
      <c r="C743" s="1"/>
      <c r="D743" s="1"/>
      <c r="E743" s="1"/>
      <c r="F743" s="1"/>
      <c r="G743" s="1"/>
      <c r="H743" s="1"/>
    </row>
    <row r="744" spans="2:8" ht="14.25" customHeight="1">
      <c r="B744" s="1"/>
      <c r="C744" s="1"/>
      <c r="D744" s="1"/>
      <c r="E744" s="1"/>
      <c r="F744" s="1"/>
      <c r="G744" s="1"/>
      <c r="H744" s="1"/>
    </row>
    <row r="745" spans="2:8" ht="14.25" customHeight="1">
      <c r="B745" s="1"/>
      <c r="C745" s="1"/>
      <c r="D745" s="1"/>
      <c r="E745" s="1"/>
      <c r="F745" s="1"/>
      <c r="G745" s="1"/>
      <c r="H745" s="1"/>
    </row>
    <row r="746" spans="2:8" ht="14.25" customHeight="1">
      <c r="B746" s="1"/>
      <c r="C746" s="1"/>
      <c r="D746" s="1"/>
      <c r="E746" s="1"/>
      <c r="F746" s="1"/>
      <c r="G746" s="1"/>
      <c r="H746" s="1"/>
    </row>
    <row r="747" spans="2:8" ht="14.25" customHeight="1">
      <c r="B747" s="1"/>
      <c r="C747" s="1"/>
      <c r="D747" s="1"/>
      <c r="E747" s="1"/>
      <c r="F747" s="1"/>
      <c r="G747" s="1"/>
      <c r="H747" s="1"/>
    </row>
    <row r="748" spans="2:8" ht="14.25" customHeight="1">
      <c r="B748" s="1"/>
      <c r="C748" s="1"/>
      <c r="D748" s="1"/>
      <c r="E748" s="1"/>
      <c r="F748" s="1"/>
      <c r="G748" s="1"/>
      <c r="H748" s="1"/>
    </row>
    <row r="749" spans="2:8" ht="14.25" customHeight="1">
      <c r="B749" s="1"/>
      <c r="C749" s="1"/>
      <c r="D749" s="1"/>
      <c r="E749" s="1"/>
      <c r="F749" s="1"/>
      <c r="G749" s="1"/>
      <c r="H749" s="1"/>
    </row>
    <row r="750" spans="2:8" ht="14.25" customHeight="1">
      <c r="B750" s="1"/>
      <c r="C750" s="1"/>
      <c r="D750" s="1"/>
      <c r="E750" s="1"/>
      <c r="F750" s="1"/>
      <c r="G750" s="1"/>
      <c r="H750" s="1"/>
    </row>
    <row r="751" spans="2:8" ht="14.25" customHeight="1">
      <c r="B751" s="1"/>
      <c r="C751" s="1"/>
      <c r="D751" s="1"/>
      <c r="E751" s="1"/>
      <c r="F751" s="1"/>
      <c r="G751" s="1"/>
      <c r="H751" s="1"/>
    </row>
    <row r="752" spans="2:8" ht="14.25" customHeight="1">
      <c r="B752" s="1"/>
      <c r="C752" s="1"/>
      <c r="D752" s="1"/>
      <c r="E752" s="1"/>
      <c r="F752" s="1"/>
      <c r="G752" s="1"/>
      <c r="H752" s="1"/>
    </row>
    <row r="753" spans="2:8" ht="14.25" customHeight="1">
      <c r="B753" s="1"/>
      <c r="C753" s="1"/>
      <c r="D753" s="1"/>
      <c r="E753" s="1"/>
      <c r="F753" s="1"/>
      <c r="G753" s="1"/>
      <c r="H753" s="1"/>
    </row>
    <row r="754" spans="2:8" ht="14.25" customHeight="1">
      <c r="B754" s="1"/>
      <c r="C754" s="1"/>
      <c r="D754" s="1"/>
      <c r="E754" s="1"/>
      <c r="F754" s="1"/>
      <c r="G754" s="1"/>
      <c r="H754" s="1"/>
    </row>
    <row r="755" spans="2:8" ht="14.25" customHeight="1">
      <c r="B755" s="1"/>
      <c r="C755" s="1"/>
      <c r="D755" s="1"/>
      <c r="E755" s="1"/>
      <c r="F755" s="1"/>
      <c r="G755" s="1"/>
      <c r="H755" s="1"/>
    </row>
    <row r="756" spans="2:8" ht="14.25" customHeight="1">
      <c r="B756" s="1"/>
      <c r="C756" s="1"/>
      <c r="D756" s="1"/>
      <c r="E756" s="1"/>
      <c r="F756" s="1"/>
      <c r="G756" s="1"/>
      <c r="H756" s="1"/>
    </row>
    <row r="757" spans="2:8" ht="14.25" customHeight="1">
      <c r="B757" s="1"/>
      <c r="C757" s="1"/>
      <c r="D757" s="1"/>
      <c r="E757" s="1"/>
      <c r="F757" s="1"/>
      <c r="G757" s="1"/>
      <c r="H757" s="1"/>
    </row>
    <row r="758" spans="2:8" ht="14.25" customHeight="1">
      <c r="B758" s="1"/>
      <c r="C758" s="1"/>
      <c r="D758" s="1"/>
      <c r="E758" s="1"/>
      <c r="F758" s="1"/>
      <c r="G758" s="1"/>
      <c r="H758" s="1"/>
    </row>
    <row r="759" spans="2:8" ht="14.25" customHeight="1">
      <c r="B759" s="1"/>
      <c r="C759" s="1"/>
      <c r="D759" s="1"/>
      <c r="E759" s="1"/>
      <c r="F759" s="1"/>
      <c r="G759" s="1"/>
      <c r="H759" s="1"/>
    </row>
    <row r="760" spans="2:8" ht="14.25" customHeight="1">
      <c r="B760" s="1"/>
      <c r="C760" s="1"/>
      <c r="D760" s="1"/>
      <c r="E760" s="1"/>
      <c r="F760" s="1"/>
      <c r="G760" s="1"/>
      <c r="H760" s="1"/>
    </row>
    <row r="761" spans="2:8" ht="14.25" customHeight="1">
      <c r="B761" s="1"/>
      <c r="C761" s="1"/>
      <c r="D761" s="1"/>
      <c r="E761" s="1"/>
      <c r="F761" s="1"/>
      <c r="G761" s="1"/>
      <c r="H761" s="1"/>
    </row>
    <row r="762" spans="2:8" ht="14.25" customHeight="1">
      <c r="B762" s="1"/>
      <c r="C762" s="1"/>
      <c r="D762" s="1"/>
      <c r="E762" s="1"/>
      <c r="F762" s="1"/>
      <c r="G762" s="1"/>
      <c r="H762" s="1"/>
    </row>
    <row r="763" spans="2:8" ht="14.25" customHeight="1">
      <c r="B763" s="1"/>
      <c r="C763" s="1"/>
      <c r="D763" s="1"/>
      <c r="E763" s="1"/>
      <c r="F763" s="1"/>
      <c r="G763" s="1"/>
      <c r="H763" s="1"/>
    </row>
    <row r="764" spans="2:8" ht="14.25" customHeight="1">
      <c r="B764" s="1"/>
      <c r="C764" s="1"/>
      <c r="D764" s="1"/>
      <c r="E764" s="1"/>
      <c r="F764" s="1"/>
      <c r="G764" s="1"/>
      <c r="H764" s="1"/>
    </row>
    <row r="765" spans="2:8" ht="14.25" customHeight="1">
      <c r="B765" s="1"/>
      <c r="C765" s="1"/>
      <c r="D765" s="1"/>
      <c r="E765" s="1"/>
      <c r="F765" s="1"/>
      <c r="G765" s="1"/>
      <c r="H765" s="1"/>
    </row>
    <row r="766" spans="2:8" ht="14.25" customHeight="1">
      <c r="B766" s="1"/>
      <c r="C766" s="1"/>
      <c r="D766" s="1"/>
      <c r="E766" s="1"/>
      <c r="F766" s="1"/>
      <c r="G766" s="1"/>
      <c r="H766" s="1"/>
    </row>
    <row r="767" spans="2:8" ht="14.25" customHeight="1">
      <c r="B767" s="1"/>
      <c r="C767" s="1"/>
      <c r="D767" s="1"/>
      <c r="E767" s="1"/>
      <c r="F767" s="1"/>
      <c r="G767" s="1"/>
      <c r="H767" s="1"/>
    </row>
    <row r="768" spans="2:8" ht="14.25" customHeight="1">
      <c r="B768" s="1"/>
      <c r="C768" s="1"/>
      <c r="D768" s="1"/>
      <c r="E768" s="1"/>
      <c r="F768" s="1"/>
      <c r="G768" s="1"/>
      <c r="H768" s="1"/>
    </row>
    <row r="769" spans="2:8" ht="14.25" customHeight="1">
      <c r="B769" s="1"/>
      <c r="C769" s="1"/>
      <c r="D769" s="1"/>
      <c r="E769" s="1"/>
      <c r="F769" s="1"/>
      <c r="G769" s="1"/>
      <c r="H769" s="1"/>
    </row>
    <row r="770" spans="2:8" ht="14.25" customHeight="1">
      <c r="B770" s="1"/>
      <c r="C770" s="1"/>
      <c r="D770" s="1"/>
      <c r="E770" s="1"/>
      <c r="F770" s="1"/>
      <c r="G770" s="1"/>
      <c r="H770" s="1"/>
    </row>
    <row r="771" spans="2:8" ht="14.25" customHeight="1">
      <c r="B771" s="1"/>
      <c r="C771" s="1"/>
      <c r="D771" s="1"/>
      <c r="E771" s="1"/>
      <c r="F771" s="1"/>
      <c r="G771" s="1"/>
      <c r="H771" s="1"/>
    </row>
    <row r="772" spans="2:8" ht="14.25" customHeight="1">
      <c r="B772" s="1"/>
      <c r="C772" s="1"/>
      <c r="D772" s="1"/>
      <c r="E772" s="1"/>
      <c r="F772" s="1"/>
      <c r="G772" s="1"/>
      <c r="H772" s="1"/>
    </row>
    <row r="773" spans="2:8" ht="14.25" customHeight="1">
      <c r="B773" s="1"/>
      <c r="C773" s="1"/>
      <c r="D773" s="1"/>
      <c r="E773" s="1"/>
      <c r="F773" s="1"/>
      <c r="G773" s="1"/>
      <c r="H773" s="1"/>
    </row>
    <row r="774" spans="2:8" ht="14.25" customHeight="1">
      <c r="B774" s="1"/>
      <c r="C774" s="1"/>
      <c r="D774" s="1"/>
      <c r="E774" s="1"/>
      <c r="F774" s="1"/>
      <c r="G774" s="1"/>
      <c r="H774" s="1"/>
    </row>
    <row r="775" spans="2:8" ht="14.25" customHeight="1">
      <c r="B775" s="1"/>
      <c r="C775" s="1"/>
      <c r="D775" s="1"/>
      <c r="E775" s="1"/>
      <c r="F775" s="1"/>
      <c r="G775" s="1"/>
      <c r="H775" s="1"/>
    </row>
    <row r="776" spans="2:8" ht="14.25" customHeight="1">
      <c r="B776" s="1"/>
      <c r="C776" s="1"/>
      <c r="D776" s="1"/>
      <c r="E776" s="1"/>
      <c r="F776" s="1"/>
      <c r="G776" s="1"/>
      <c r="H776" s="1"/>
    </row>
    <row r="777" spans="2:8" ht="14.25" customHeight="1">
      <c r="B777" s="1"/>
      <c r="C777" s="1"/>
      <c r="D777" s="1"/>
      <c r="E777" s="1"/>
      <c r="F777" s="1"/>
      <c r="G777" s="1"/>
      <c r="H777" s="1"/>
    </row>
    <row r="778" spans="2:8" ht="14.25" customHeight="1">
      <c r="B778" s="1"/>
      <c r="C778" s="1"/>
      <c r="D778" s="1"/>
      <c r="E778" s="1"/>
      <c r="F778" s="1"/>
      <c r="G778" s="1"/>
      <c r="H778" s="1"/>
    </row>
    <row r="779" spans="2:8" ht="14.25" customHeight="1">
      <c r="B779" s="1"/>
      <c r="C779" s="1"/>
      <c r="D779" s="1"/>
      <c r="E779" s="1"/>
      <c r="F779" s="1"/>
      <c r="G779" s="1"/>
      <c r="H779" s="1"/>
    </row>
    <row r="780" spans="2:8" ht="14.25" customHeight="1">
      <c r="B780" s="1"/>
      <c r="C780" s="1"/>
      <c r="D780" s="1"/>
      <c r="E780" s="1"/>
      <c r="F780" s="1"/>
      <c r="G780" s="1"/>
      <c r="H780" s="1"/>
    </row>
    <row r="781" spans="2:8" ht="14.25" customHeight="1">
      <c r="B781" s="1"/>
      <c r="C781" s="1"/>
      <c r="D781" s="1"/>
      <c r="E781" s="1"/>
      <c r="F781" s="1"/>
      <c r="G781" s="1"/>
      <c r="H781" s="1"/>
    </row>
    <row r="782" spans="2:8" ht="14.25" customHeight="1">
      <c r="B782" s="1"/>
      <c r="C782" s="1"/>
      <c r="D782" s="1"/>
      <c r="E782" s="1"/>
      <c r="F782" s="1"/>
      <c r="G782" s="1"/>
      <c r="H782" s="1"/>
    </row>
    <row r="783" spans="2:8" ht="14.25" customHeight="1">
      <c r="B783" s="1"/>
      <c r="C783" s="1"/>
      <c r="D783" s="1"/>
      <c r="E783" s="1"/>
      <c r="F783" s="1"/>
      <c r="G783" s="1"/>
      <c r="H783" s="1"/>
    </row>
    <row r="784" spans="2:8" ht="14.25" customHeight="1">
      <c r="B784" s="1"/>
      <c r="C784" s="1"/>
      <c r="D784" s="1"/>
      <c r="E784" s="1"/>
      <c r="F784" s="1"/>
      <c r="G784" s="1"/>
      <c r="H784" s="1"/>
    </row>
    <row r="785" spans="2:8" ht="14.25" customHeight="1">
      <c r="B785" s="1"/>
      <c r="C785" s="1"/>
      <c r="D785" s="1"/>
      <c r="E785" s="1"/>
      <c r="F785" s="1"/>
      <c r="G785" s="1"/>
      <c r="H785" s="1"/>
    </row>
    <row r="786" spans="2:8" ht="14.25" customHeight="1">
      <c r="B786" s="1"/>
      <c r="C786" s="1"/>
      <c r="D786" s="1"/>
      <c r="E786" s="1"/>
      <c r="F786" s="1"/>
      <c r="G786" s="1"/>
      <c r="H786" s="1"/>
    </row>
    <row r="787" spans="2:8" ht="14.25" customHeight="1">
      <c r="B787" s="1"/>
      <c r="C787" s="1"/>
      <c r="D787" s="1"/>
      <c r="E787" s="1"/>
      <c r="F787" s="1"/>
      <c r="G787" s="1"/>
      <c r="H787" s="1"/>
    </row>
    <row r="788" spans="2:8" ht="14.25" customHeight="1">
      <c r="B788" s="1"/>
      <c r="C788" s="1"/>
      <c r="D788" s="1"/>
      <c r="E788" s="1"/>
      <c r="F788" s="1"/>
      <c r="G788" s="1"/>
      <c r="H788" s="1"/>
    </row>
    <row r="789" spans="2:8" ht="14.25" customHeight="1">
      <c r="B789" s="1"/>
      <c r="C789" s="1"/>
      <c r="D789" s="1"/>
      <c r="E789" s="1"/>
      <c r="F789" s="1"/>
      <c r="G789" s="1"/>
      <c r="H789" s="1"/>
    </row>
    <row r="790" spans="2:8" ht="14.25" customHeight="1">
      <c r="B790" s="1"/>
      <c r="C790" s="1"/>
      <c r="D790" s="1"/>
      <c r="E790" s="1"/>
      <c r="F790" s="1"/>
      <c r="G790" s="1"/>
      <c r="H790" s="1"/>
    </row>
    <row r="791" spans="2:8" ht="14.25" customHeight="1">
      <c r="B791" s="1"/>
      <c r="C791" s="1"/>
      <c r="D791" s="1"/>
      <c r="E791" s="1"/>
      <c r="F791" s="1"/>
      <c r="G791" s="1"/>
      <c r="H791" s="1"/>
    </row>
    <row r="792" spans="2:8" ht="14.25" customHeight="1">
      <c r="B792" s="1"/>
      <c r="C792" s="1"/>
      <c r="D792" s="1"/>
      <c r="E792" s="1"/>
      <c r="F792" s="1"/>
      <c r="G792" s="1"/>
      <c r="H792" s="1"/>
    </row>
    <row r="793" spans="2:8" ht="14.25" customHeight="1">
      <c r="B793" s="1"/>
      <c r="C793" s="1"/>
      <c r="D793" s="1"/>
      <c r="E793" s="1"/>
      <c r="F793" s="1"/>
      <c r="G793" s="1"/>
      <c r="H793" s="1"/>
    </row>
    <row r="794" spans="2:8" ht="14.25" customHeight="1">
      <c r="B794" s="1"/>
      <c r="C794" s="1"/>
      <c r="D794" s="1"/>
      <c r="E794" s="1"/>
      <c r="F794" s="1"/>
      <c r="G794" s="1"/>
      <c r="H794" s="1"/>
    </row>
    <row r="795" spans="2:8" ht="14.25" customHeight="1">
      <c r="B795" s="1"/>
      <c r="C795" s="1"/>
      <c r="D795" s="1"/>
      <c r="E795" s="1"/>
      <c r="F795" s="1"/>
      <c r="G795" s="1"/>
      <c r="H795" s="1"/>
    </row>
    <row r="796" spans="2:8" ht="14.25" customHeight="1">
      <c r="B796" s="1"/>
      <c r="C796" s="1"/>
      <c r="D796" s="1"/>
      <c r="E796" s="1"/>
      <c r="F796" s="1"/>
      <c r="G796" s="1"/>
      <c r="H796" s="1"/>
    </row>
    <row r="797" spans="2:8" ht="14.25" customHeight="1">
      <c r="B797" s="1"/>
      <c r="C797" s="1"/>
      <c r="D797" s="1"/>
      <c r="E797" s="1"/>
      <c r="F797" s="1"/>
      <c r="G797" s="1"/>
      <c r="H797" s="1"/>
    </row>
    <row r="798" spans="2:8" ht="14.25" customHeight="1">
      <c r="B798" s="1"/>
      <c r="C798" s="1"/>
      <c r="D798" s="1"/>
      <c r="E798" s="1"/>
      <c r="F798" s="1"/>
      <c r="G798" s="1"/>
      <c r="H798" s="1"/>
    </row>
    <row r="799" spans="2:8" ht="14.25" customHeight="1">
      <c r="B799" s="1"/>
      <c r="C799" s="1"/>
      <c r="D799" s="1"/>
      <c r="E799" s="1"/>
      <c r="F799" s="1"/>
      <c r="G799" s="1"/>
      <c r="H799" s="1"/>
    </row>
    <row r="800" spans="2:8" ht="14.25" customHeight="1">
      <c r="B800" s="1"/>
      <c r="C800" s="1"/>
      <c r="D800" s="1"/>
      <c r="E800" s="1"/>
      <c r="F800" s="1"/>
      <c r="G800" s="1"/>
      <c r="H800" s="1"/>
    </row>
    <row r="801" spans="2:8" ht="14.25" customHeight="1">
      <c r="B801" s="1"/>
      <c r="C801" s="1"/>
      <c r="D801" s="1"/>
      <c r="E801" s="1"/>
      <c r="F801" s="1"/>
      <c r="G801" s="1"/>
      <c r="H801" s="1"/>
    </row>
    <row r="802" spans="2:8" ht="14.25" customHeight="1">
      <c r="B802" s="1"/>
      <c r="C802" s="1"/>
      <c r="D802" s="1"/>
      <c r="E802" s="1"/>
      <c r="F802" s="1"/>
      <c r="G802" s="1"/>
      <c r="H802" s="1"/>
    </row>
    <row r="803" spans="2:8" ht="14.25" customHeight="1">
      <c r="B803" s="1"/>
      <c r="C803" s="1"/>
      <c r="D803" s="1"/>
      <c r="E803" s="1"/>
      <c r="F803" s="1"/>
      <c r="G803" s="1"/>
      <c r="H803" s="1"/>
    </row>
    <row r="804" spans="2:8" ht="14.25" customHeight="1">
      <c r="B804" s="1"/>
      <c r="C804" s="1"/>
      <c r="D804" s="1"/>
      <c r="E804" s="1"/>
      <c r="F804" s="1"/>
      <c r="G804" s="1"/>
      <c r="H804" s="1"/>
    </row>
    <row r="805" spans="2:8" ht="14.25" customHeight="1">
      <c r="B805" s="1"/>
      <c r="C805" s="1"/>
      <c r="D805" s="1"/>
      <c r="E805" s="1"/>
      <c r="F805" s="1"/>
      <c r="G805" s="1"/>
      <c r="H805" s="1"/>
    </row>
    <row r="806" spans="2:8" ht="14.25" customHeight="1">
      <c r="B806" s="1"/>
      <c r="C806" s="1"/>
      <c r="D806" s="1"/>
      <c r="E806" s="1"/>
      <c r="F806" s="1"/>
      <c r="G806" s="1"/>
      <c r="H806" s="1"/>
    </row>
    <row r="807" spans="2:8" ht="14.25" customHeight="1">
      <c r="B807" s="1"/>
      <c r="C807" s="1"/>
      <c r="D807" s="1"/>
      <c r="E807" s="1"/>
      <c r="F807" s="1"/>
      <c r="G807" s="1"/>
      <c r="H807" s="1"/>
    </row>
    <row r="808" spans="2:8" ht="14.25" customHeight="1">
      <c r="B808" s="1"/>
      <c r="C808" s="1"/>
      <c r="D808" s="1"/>
      <c r="E808" s="1"/>
      <c r="F808" s="1"/>
      <c r="G808" s="1"/>
      <c r="H808" s="1"/>
    </row>
    <row r="809" spans="2:8" ht="14.25" customHeight="1">
      <c r="B809" s="1"/>
      <c r="C809" s="1"/>
      <c r="D809" s="1"/>
      <c r="E809" s="1"/>
      <c r="F809" s="1"/>
      <c r="G809" s="1"/>
      <c r="H809" s="1"/>
    </row>
    <row r="810" spans="2:8" ht="14.25" customHeight="1">
      <c r="B810" s="1"/>
      <c r="C810" s="1"/>
      <c r="D810" s="1"/>
      <c r="E810" s="1"/>
      <c r="F810" s="1"/>
      <c r="G810" s="1"/>
      <c r="H810" s="1"/>
    </row>
    <row r="811" spans="2:8" ht="14.25" customHeight="1">
      <c r="B811" s="1"/>
      <c r="C811" s="1"/>
      <c r="D811" s="1"/>
      <c r="E811" s="1"/>
      <c r="F811" s="1"/>
      <c r="G811" s="1"/>
      <c r="H811" s="1"/>
    </row>
    <row r="812" spans="2:8" ht="14.25" customHeight="1">
      <c r="B812" s="1"/>
      <c r="C812" s="1"/>
      <c r="D812" s="1"/>
      <c r="E812" s="1"/>
      <c r="F812" s="1"/>
      <c r="G812" s="1"/>
      <c r="H812" s="1"/>
    </row>
    <row r="813" spans="2:8" ht="14.25" customHeight="1">
      <c r="B813" s="1"/>
      <c r="C813" s="1"/>
      <c r="D813" s="1"/>
      <c r="E813" s="1"/>
      <c r="F813" s="1"/>
      <c r="G813" s="1"/>
      <c r="H813" s="1"/>
    </row>
    <row r="814" spans="2:8" ht="14.25" customHeight="1">
      <c r="B814" s="1"/>
      <c r="C814" s="1"/>
      <c r="D814" s="1"/>
      <c r="E814" s="1"/>
      <c r="F814" s="1"/>
      <c r="G814" s="1"/>
      <c r="H814" s="1"/>
    </row>
    <row r="815" spans="2:8" ht="14.25" customHeight="1">
      <c r="B815" s="1"/>
      <c r="C815" s="1"/>
      <c r="D815" s="1"/>
      <c r="E815" s="1"/>
      <c r="F815" s="1"/>
      <c r="G815" s="1"/>
      <c r="H815" s="1"/>
    </row>
    <row r="816" spans="2:8" ht="14.25" customHeight="1">
      <c r="B816" s="1"/>
      <c r="C816" s="1"/>
      <c r="D816" s="1"/>
      <c r="E816" s="1"/>
      <c r="F816" s="1"/>
      <c r="G816" s="1"/>
      <c r="H816" s="1"/>
    </row>
    <row r="817" spans="2:8" ht="14.25" customHeight="1">
      <c r="B817" s="1"/>
      <c r="C817" s="1"/>
      <c r="D817" s="1"/>
      <c r="E817" s="1"/>
      <c r="F817" s="1"/>
      <c r="G817" s="1"/>
      <c r="H817" s="1"/>
    </row>
    <row r="818" spans="2:8" ht="14.25" customHeight="1">
      <c r="B818" s="1"/>
      <c r="C818" s="1"/>
      <c r="D818" s="1"/>
      <c r="E818" s="1"/>
      <c r="F818" s="1"/>
      <c r="G818" s="1"/>
      <c r="H818" s="1"/>
    </row>
    <row r="819" spans="2:8" ht="14.25" customHeight="1">
      <c r="B819" s="1"/>
      <c r="C819" s="1"/>
      <c r="D819" s="1"/>
      <c r="E819" s="1"/>
      <c r="F819" s="1"/>
      <c r="G819" s="1"/>
      <c r="H819" s="1"/>
    </row>
    <row r="820" spans="2:8" ht="14.25" customHeight="1">
      <c r="B820" s="1"/>
      <c r="C820" s="1"/>
      <c r="D820" s="1"/>
      <c r="E820" s="1"/>
      <c r="F820" s="1"/>
      <c r="G820" s="1"/>
      <c r="H820" s="1"/>
    </row>
    <row r="821" spans="2:8" ht="14.25" customHeight="1">
      <c r="B821" s="1"/>
      <c r="C821" s="1"/>
      <c r="D821" s="1"/>
      <c r="E821" s="1"/>
      <c r="F821" s="1"/>
      <c r="G821" s="1"/>
      <c r="H821" s="1"/>
    </row>
    <row r="822" spans="2:8" ht="14.25" customHeight="1">
      <c r="B822" s="1"/>
      <c r="C822" s="1"/>
      <c r="D822" s="1"/>
      <c r="E822" s="1"/>
      <c r="F822" s="1"/>
      <c r="G822" s="1"/>
      <c r="H822" s="1"/>
    </row>
    <row r="823" spans="2:8" ht="14.25" customHeight="1">
      <c r="B823" s="1"/>
      <c r="C823" s="1"/>
      <c r="D823" s="1"/>
      <c r="E823" s="1"/>
      <c r="F823" s="1"/>
      <c r="G823" s="1"/>
      <c r="H823" s="1"/>
    </row>
    <row r="824" spans="2:8" ht="14.25" customHeight="1">
      <c r="B824" s="1"/>
      <c r="C824" s="1"/>
      <c r="D824" s="1"/>
      <c r="E824" s="1"/>
      <c r="F824" s="1"/>
      <c r="G824" s="1"/>
      <c r="H824" s="1"/>
    </row>
    <row r="825" spans="2:8" ht="14.25" customHeight="1">
      <c r="B825" s="1"/>
      <c r="C825" s="1"/>
      <c r="D825" s="1"/>
      <c r="E825" s="1"/>
      <c r="F825" s="1"/>
      <c r="G825" s="1"/>
      <c r="H825" s="1"/>
    </row>
    <row r="826" spans="2:8" ht="14.25" customHeight="1">
      <c r="B826" s="1"/>
      <c r="C826" s="1"/>
      <c r="D826" s="1"/>
      <c r="E826" s="1"/>
      <c r="F826" s="1"/>
      <c r="G826" s="1"/>
      <c r="H826" s="1"/>
    </row>
    <row r="827" spans="2:8" ht="14.25" customHeight="1">
      <c r="B827" s="1"/>
      <c r="C827" s="1"/>
      <c r="D827" s="1"/>
      <c r="E827" s="1"/>
      <c r="F827" s="1"/>
      <c r="G827" s="1"/>
      <c r="H827" s="1"/>
    </row>
    <row r="828" spans="2:8" ht="14.25" customHeight="1">
      <c r="B828" s="1"/>
      <c r="C828" s="1"/>
      <c r="D828" s="1"/>
      <c r="E828" s="1"/>
      <c r="F828" s="1"/>
      <c r="G828" s="1"/>
      <c r="H828" s="1"/>
    </row>
    <row r="829" spans="2:8" ht="14.25" customHeight="1">
      <c r="B829" s="1"/>
      <c r="C829" s="1"/>
      <c r="D829" s="1"/>
      <c r="E829" s="1"/>
      <c r="F829" s="1"/>
      <c r="G829" s="1"/>
      <c r="H829" s="1"/>
    </row>
    <row r="830" spans="2:8" ht="14.25" customHeight="1">
      <c r="B830" s="1"/>
      <c r="C830" s="1"/>
      <c r="D830" s="1"/>
      <c r="E830" s="1"/>
      <c r="F830" s="1"/>
      <c r="G830" s="1"/>
      <c r="H830" s="1"/>
    </row>
    <row r="831" spans="2:8" ht="14.25" customHeight="1">
      <c r="B831" s="1"/>
      <c r="C831" s="1"/>
      <c r="D831" s="1"/>
      <c r="E831" s="1"/>
      <c r="F831" s="1"/>
      <c r="G831" s="1"/>
      <c r="H831" s="1"/>
    </row>
    <row r="832" spans="2:8" ht="14.25" customHeight="1">
      <c r="B832" s="1"/>
      <c r="C832" s="1"/>
      <c r="D832" s="1"/>
      <c r="E832" s="1"/>
      <c r="F832" s="1"/>
      <c r="G832" s="1"/>
      <c r="H832" s="1"/>
    </row>
    <row r="833" spans="2:8" ht="14.25" customHeight="1">
      <c r="B833" s="1"/>
      <c r="C833" s="1"/>
      <c r="D833" s="1"/>
      <c r="E833" s="1"/>
      <c r="F833" s="1"/>
      <c r="G833" s="1"/>
      <c r="H833" s="1"/>
    </row>
    <row r="834" spans="2:8" ht="14.25" customHeight="1">
      <c r="B834" s="1"/>
      <c r="C834" s="1"/>
      <c r="D834" s="1"/>
      <c r="E834" s="1"/>
      <c r="F834" s="1"/>
      <c r="G834" s="1"/>
      <c r="H834" s="1"/>
    </row>
    <row r="835" spans="2:8" ht="14.25" customHeight="1">
      <c r="B835" s="1"/>
      <c r="C835" s="1"/>
      <c r="D835" s="1"/>
      <c r="E835" s="1"/>
      <c r="F835" s="1"/>
      <c r="G835" s="1"/>
      <c r="H835" s="1"/>
    </row>
    <row r="836" spans="2:8" ht="14.25" customHeight="1">
      <c r="B836" s="1"/>
      <c r="C836" s="1"/>
      <c r="D836" s="1"/>
      <c r="E836" s="1"/>
      <c r="F836" s="1"/>
      <c r="G836" s="1"/>
      <c r="H836" s="1"/>
    </row>
    <row r="837" spans="2:8" ht="14.25" customHeight="1">
      <c r="B837" s="1"/>
      <c r="C837" s="1"/>
      <c r="D837" s="1"/>
      <c r="E837" s="1"/>
      <c r="F837" s="1"/>
      <c r="G837" s="1"/>
      <c r="H837" s="1"/>
    </row>
    <row r="838" spans="2:8" ht="14.25" customHeight="1">
      <c r="B838" s="1"/>
      <c r="C838" s="1"/>
      <c r="D838" s="1"/>
      <c r="E838" s="1"/>
      <c r="F838" s="1"/>
      <c r="G838" s="1"/>
      <c r="H838" s="1"/>
    </row>
    <row r="839" spans="2:8" ht="14.25" customHeight="1">
      <c r="B839" s="1"/>
      <c r="C839" s="1"/>
      <c r="D839" s="1"/>
      <c r="E839" s="1"/>
      <c r="F839" s="1"/>
      <c r="G839" s="1"/>
      <c r="H839" s="1"/>
    </row>
    <row r="840" spans="2:8" ht="14.25" customHeight="1">
      <c r="B840" s="1"/>
      <c r="C840" s="1"/>
      <c r="D840" s="1"/>
      <c r="E840" s="1"/>
      <c r="F840" s="1"/>
      <c r="G840" s="1"/>
      <c r="H840" s="1"/>
    </row>
    <row r="841" spans="2:8" ht="14.25" customHeight="1">
      <c r="B841" s="1"/>
      <c r="C841" s="1"/>
      <c r="D841" s="1"/>
      <c r="E841" s="1"/>
      <c r="F841" s="1"/>
      <c r="G841" s="1"/>
      <c r="H841" s="1"/>
    </row>
    <row r="842" spans="2:8" ht="14.25" customHeight="1">
      <c r="B842" s="1"/>
      <c r="C842" s="1"/>
      <c r="D842" s="1"/>
      <c r="E842" s="1"/>
      <c r="F842" s="1"/>
      <c r="G842" s="1"/>
      <c r="H842" s="1"/>
    </row>
    <row r="843" spans="2:8" ht="14.25" customHeight="1">
      <c r="B843" s="1"/>
      <c r="C843" s="1"/>
      <c r="D843" s="1"/>
      <c r="E843" s="1"/>
      <c r="F843" s="1"/>
      <c r="G843" s="1"/>
      <c r="H843" s="1"/>
    </row>
    <row r="844" spans="2:8" ht="14.25" customHeight="1">
      <c r="B844" s="1"/>
      <c r="C844" s="1"/>
      <c r="D844" s="1"/>
      <c r="E844" s="1"/>
      <c r="F844" s="1"/>
      <c r="G844" s="1"/>
      <c r="H844" s="1"/>
    </row>
    <row r="845" spans="2:8" ht="14.25" customHeight="1">
      <c r="B845" s="1"/>
      <c r="C845" s="1"/>
      <c r="D845" s="1"/>
      <c r="E845" s="1"/>
      <c r="F845" s="1"/>
      <c r="G845" s="1"/>
      <c r="H845" s="1"/>
    </row>
    <row r="846" spans="2:8" ht="14.25" customHeight="1">
      <c r="B846" s="1"/>
      <c r="C846" s="1"/>
      <c r="D846" s="1"/>
      <c r="E846" s="1"/>
      <c r="F846" s="1"/>
      <c r="G846" s="1"/>
      <c r="H846" s="1"/>
    </row>
    <row r="847" spans="2:8" ht="14.25" customHeight="1">
      <c r="B847" s="1"/>
      <c r="C847" s="1"/>
      <c r="D847" s="1"/>
      <c r="E847" s="1"/>
      <c r="F847" s="1"/>
      <c r="G847" s="1"/>
      <c r="H847" s="1"/>
    </row>
    <row r="848" spans="2:8" ht="14.25" customHeight="1">
      <c r="B848" s="1"/>
      <c r="C848" s="1"/>
      <c r="D848" s="1"/>
      <c r="E848" s="1"/>
      <c r="F848" s="1"/>
      <c r="G848" s="1"/>
      <c r="H848" s="1"/>
    </row>
    <row r="849" spans="2:8" ht="14.25" customHeight="1">
      <c r="B849" s="1"/>
      <c r="C849" s="1"/>
      <c r="D849" s="1"/>
      <c r="E849" s="1"/>
      <c r="F849" s="1"/>
      <c r="G849" s="1"/>
      <c r="H849" s="1"/>
    </row>
    <row r="850" spans="2:8" ht="14.25" customHeight="1">
      <c r="B850" s="1"/>
      <c r="C850" s="1"/>
      <c r="D850" s="1"/>
      <c r="E850" s="1"/>
      <c r="F850" s="1"/>
      <c r="G850" s="1"/>
      <c r="H850" s="1"/>
    </row>
    <row r="851" spans="2:8" ht="14.25" customHeight="1">
      <c r="B851" s="1"/>
      <c r="C851" s="1"/>
      <c r="D851" s="1"/>
      <c r="E851" s="1"/>
      <c r="F851" s="1"/>
      <c r="G851" s="1"/>
      <c r="H851" s="1"/>
    </row>
    <row r="852" spans="2:8" ht="14.25" customHeight="1">
      <c r="B852" s="1"/>
      <c r="C852" s="1"/>
      <c r="D852" s="1"/>
      <c r="E852" s="1"/>
      <c r="F852" s="1"/>
      <c r="G852" s="1"/>
      <c r="H852" s="1"/>
    </row>
    <row r="853" spans="2:8" ht="14.25" customHeight="1">
      <c r="B853" s="1"/>
      <c r="C853" s="1"/>
      <c r="D853" s="1"/>
      <c r="E853" s="1"/>
      <c r="F853" s="1"/>
      <c r="G853" s="1"/>
      <c r="H853" s="1"/>
    </row>
    <row r="854" spans="2:8" ht="14.25" customHeight="1">
      <c r="B854" s="1"/>
      <c r="C854" s="1"/>
      <c r="D854" s="1"/>
      <c r="E854" s="1"/>
      <c r="F854" s="1"/>
      <c r="G854" s="1"/>
      <c r="H854" s="1"/>
    </row>
    <row r="855" spans="2:8" ht="14.25" customHeight="1">
      <c r="B855" s="1"/>
      <c r="C855" s="1"/>
      <c r="D855" s="1"/>
      <c r="E855" s="1"/>
      <c r="F855" s="1"/>
      <c r="G855" s="1"/>
      <c r="H855" s="1"/>
    </row>
    <row r="856" spans="2:8" ht="14.25" customHeight="1">
      <c r="B856" s="1"/>
      <c r="C856" s="1"/>
      <c r="D856" s="1"/>
      <c r="E856" s="1"/>
      <c r="F856" s="1"/>
      <c r="G856" s="1"/>
      <c r="H856" s="1"/>
    </row>
    <row r="857" spans="2:8" ht="14.25" customHeight="1">
      <c r="B857" s="1"/>
      <c r="C857" s="1"/>
      <c r="D857" s="1"/>
      <c r="E857" s="1"/>
      <c r="F857" s="1"/>
      <c r="G857" s="1"/>
      <c r="H857" s="1"/>
    </row>
    <row r="858" spans="2:8" ht="14.25" customHeight="1">
      <c r="B858" s="1"/>
      <c r="C858" s="1"/>
      <c r="D858" s="1"/>
      <c r="E858" s="1"/>
      <c r="F858" s="1"/>
      <c r="G858" s="1"/>
      <c r="H858" s="1"/>
    </row>
    <row r="859" spans="2:8" ht="14.25" customHeight="1">
      <c r="B859" s="1"/>
      <c r="C859" s="1"/>
      <c r="D859" s="1"/>
      <c r="E859" s="1"/>
      <c r="F859" s="1"/>
      <c r="G859" s="1"/>
      <c r="H859" s="1"/>
    </row>
    <row r="860" spans="2:8" ht="14.25" customHeight="1">
      <c r="B860" s="1"/>
      <c r="C860" s="1"/>
      <c r="D860" s="1"/>
      <c r="E860" s="1"/>
      <c r="F860" s="1"/>
      <c r="G860" s="1"/>
      <c r="H860" s="1"/>
    </row>
    <row r="861" spans="2:8" ht="14.25" customHeight="1">
      <c r="B861" s="1"/>
      <c r="C861" s="1"/>
      <c r="D861" s="1"/>
      <c r="E861" s="1"/>
      <c r="F861" s="1"/>
      <c r="G861" s="1"/>
      <c r="H861" s="1"/>
    </row>
    <row r="862" spans="2:8" ht="14.25" customHeight="1">
      <c r="B862" s="1"/>
      <c r="C862" s="1"/>
      <c r="D862" s="1"/>
      <c r="E862" s="1"/>
      <c r="F862" s="1"/>
      <c r="G862" s="1"/>
      <c r="H862" s="1"/>
    </row>
    <row r="863" spans="2:8" ht="14.25" customHeight="1">
      <c r="B863" s="1"/>
      <c r="C863" s="1"/>
      <c r="D863" s="1"/>
      <c r="E863" s="1"/>
      <c r="F863" s="1"/>
      <c r="G863" s="1"/>
      <c r="H863" s="1"/>
    </row>
    <row r="864" spans="2:8" ht="14.25" customHeight="1">
      <c r="B864" s="1"/>
      <c r="C864" s="1"/>
      <c r="D864" s="1"/>
      <c r="E864" s="1"/>
      <c r="F864" s="1"/>
      <c r="G864" s="1"/>
      <c r="H864" s="1"/>
    </row>
    <row r="865" spans="2:8" ht="14.25" customHeight="1">
      <c r="B865" s="1"/>
      <c r="C865" s="1"/>
      <c r="D865" s="1"/>
      <c r="E865" s="1"/>
      <c r="F865" s="1"/>
      <c r="G865" s="1"/>
      <c r="H865" s="1"/>
    </row>
    <row r="866" spans="2:8" ht="14.25" customHeight="1">
      <c r="B866" s="1"/>
      <c r="C866" s="1"/>
      <c r="D866" s="1"/>
      <c r="E866" s="1"/>
      <c r="F866" s="1"/>
      <c r="G866" s="1"/>
      <c r="H866" s="1"/>
    </row>
    <row r="867" spans="2:8" ht="14.25" customHeight="1">
      <c r="B867" s="1"/>
      <c r="C867" s="1"/>
      <c r="D867" s="1"/>
      <c r="E867" s="1"/>
      <c r="F867" s="1"/>
      <c r="G867" s="1"/>
      <c r="H867" s="1"/>
    </row>
    <row r="868" spans="2:8" ht="14.25" customHeight="1">
      <c r="B868" s="1"/>
      <c r="C868" s="1"/>
      <c r="D868" s="1"/>
      <c r="E868" s="1"/>
      <c r="F868" s="1"/>
      <c r="G868" s="1"/>
      <c r="H868" s="1"/>
    </row>
    <row r="869" spans="2:8" ht="14.25" customHeight="1">
      <c r="B869" s="1"/>
      <c r="C869" s="1"/>
      <c r="D869" s="1"/>
      <c r="E869" s="1"/>
      <c r="F869" s="1"/>
      <c r="G869" s="1"/>
      <c r="H869" s="1"/>
    </row>
    <row r="870" spans="2:8" ht="14.25" customHeight="1">
      <c r="B870" s="1"/>
      <c r="C870" s="1"/>
      <c r="D870" s="1"/>
      <c r="E870" s="1"/>
      <c r="F870" s="1"/>
      <c r="G870" s="1"/>
      <c r="H870" s="1"/>
    </row>
    <row r="871" spans="2:8" ht="14.25" customHeight="1">
      <c r="B871" s="1"/>
      <c r="C871" s="1"/>
      <c r="D871" s="1"/>
      <c r="E871" s="1"/>
      <c r="F871" s="1"/>
      <c r="G871" s="1"/>
      <c r="H871" s="1"/>
    </row>
    <row r="872" spans="2:8" ht="14.25" customHeight="1">
      <c r="B872" s="1"/>
      <c r="C872" s="1"/>
      <c r="D872" s="1"/>
      <c r="E872" s="1"/>
      <c r="F872" s="1"/>
      <c r="G872" s="1"/>
      <c r="H872" s="1"/>
    </row>
    <row r="873" spans="2:8" ht="14.25" customHeight="1">
      <c r="B873" s="1"/>
      <c r="C873" s="1"/>
      <c r="D873" s="1"/>
      <c r="E873" s="1"/>
      <c r="F873" s="1"/>
      <c r="G873" s="1"/>
      <c r="H873" s="1"/>
    </row>
    <row r="874" spans="2:8" ht="14.25" customHeight="1">
      <c r="B874" s="1"/>
      <c r="C874" s="1"/>
      <c r="D874" s="1"/>
      <c r="E874" s="1"/>
      <c r="F874" s="1"/>
      <c r="G874" s="1"/>
      <c r="H874" s="1"/>
    </row>
    <row r="875" spans="2:8" ht="14.25" customHeight="1">
      <c r="B875" s="1"/>
      <c r="C875" s="1"/>
      <c r="D875" s="1"/>
      <c r="E875" s="1"/>
      <c r="F875" s="1"/>
      <c r="G875" s="1"/>
      <c r="H875" s="1"/>
    </row>
    <row r="876" spans="2:8" ht="14.25" customHeight="1">
      <c r="B876" s="1"/>
      <c r="C876" s="1"/>
      <c r="D876" s="1"/>
      <c r="E876" s="1"/>
      <c r="F876" s="1"/>
      <c r="G876" s="1"/>
      <c r="H876" s="1"/>
    </row>
    <row r="877" spans="2:8" ht="14.25" customHeight="1">
      <c r="B877" s="1"/>
      <c r="C877" s="1"/>
      <c r="D877" s="1"/>
      <c r="E877" s="1"/>
      <c r="F877" s="1"/>
      <c r="G877" s="1"/>
      <c r="H877" s="1"/>
    </row>
    <row r="878" spans="2:8" ht="14.25" customHeight="1">
      <c r="B878" s="1"/>
      <c r="C878" s="1"/>
      <c r="D878" s="1"/>
      <c r="E878" s="1"/>
      <c r="F878" s="1"/>
      <c r="G878" s="1"/>
      <c r="H878" s="1"/>
    </row>
    <row r="879" spans="2:8" ht="14.25" customHeight="1">
      <c r="B879" s="1"/>
      <c r="C879" s="1"/>
      <c r="D879" s="1"/>
      <c r="E879" s="1"/>
      <c r="F879" s="1"/>
      <c r="G879" s="1"/>
      <c r="H879" s="1"/>
    </row>
    <row r="880" spans="2:8" ht="14.25" customHeight="1">
      <c r="B880" s="1"/>
      <c r="C880" s="1"/>
      <c r="D880" s="1"/>
      <c r="E880" s="1"/>
      <c r="F880" s="1"/>
      <c r="G880" s="1"/>
      <c r="H880" s="1"/>
    </row>
    <row r="881" spans="2:8" ht="14.25" customHeight="1">
      <c r="B881" s="1"/>
      <c r="C881" s="1"/>
      <c r="D881" s="1"/>
      <c r="E881" s="1"/>
      <c r="F881" s="1"/>
      <c r="G881" s="1"/>
      <c r="H881" s="1"/>
    </row>
    <row r="882" spans="2:8" ht="14.25" customHeight="1">
      <c r="B882" s="1"/>
      <c r="C882" s="1"/>
      <c r="D882" s="1"/>
      <c r="E882" s="1"/>
      <c r="F882" s="1"/>
      <c r="G882" s="1"/>
      <c r="H882" s="1"/>
    </row>
    <row r="883" spans="2:8" ht="14.25" customHeight="1">
      <c r="B883" s="1"/>
      <c r="C883" s="1"/>
      <c r="D883" s="1"/>
      <c r="E883" s="1"/>
      <c r="F883" s="1"/>
      <c r="G883" s="1"/>
      <c r="H883" s="1"/>
    </row>
    <row r="884" spans="2:8" ht="14.25" customHeight="1">
      <c r="B884" s="1"/>
      <c r="C884" s="1"/>
      <c r="D884" s="1"/>
      <c r="E884" s="1"/>
      <c r="F884" s="1"/>
      <c r="G884" s="1"/>
      <c r="H884" s="1"/>
    </row>
    <row r="885" spans="2:8" ht="14.25" customHeight="1">
      <c r="B885" s="1"/>
      <c r="C885" s="1"/>
      <c r="D885" s="1"/>
      <c r="E885" s="1"/>
      <c r="F885" s="1"/>
      <c r="G885" s="1"/>
      <c r="H885" s="1"/>
    </row>
    <row r="886" spans="2:8" ht="14.25" customHeight="1">
      <c r="B886" s="1"/>
      <c r="C886" s="1"/>
      <c r="D886" s="1"/>
      <c r="E886" s="1"/>
      <c r="F886" s="1"/>
      <c r="G886" s="1"/>
      <c r="H886" s="1"/>
    </row>
    <row r="887" spans="2:8" ht="14.25" customHeight="1">
      <c r="B887" s="1"/>
      <c r="C887" s="1"/>
      <c r="D887" s="1"/>
      <c r="E887" s="1"/>
      <c r="F887" s="1"/>
      <c r="G887" s="1"/>
      <c r="H887" s="1"/>
    </row>
    <row r="888" spans="2:8" ht="14.25" customHeight="1">
      <c r="B888" s="1"/>
      <c r="C888" s="1"/>
      <c r="D888" s="1"/>
      <c r="E888" s="1"/>
      <c r="F888" s="1"/>
      <c r="G888" s="1"/>
      <c r="H888" s="1"/>
    </row>
    <row r="889" spans="2:8" ht="14.25" customHeight="1">
      <c r="B889" s="1"/>
      <c r="C889" s="1"/>
      <c r="D889" s="1"/>
      <c r="E889" s="1"/>
      <c r="F889" s="1"/>
      <c r="G889" s="1"/>
      <c r="H889" s="1"/>
    </row>
    <row r="890" spans="2:8" ht="14.25" customHeight="1">
      <c r="B890" s="1"/>
      <c r="C890" s="1"/>
      <c r="D890" s="1"/>
      <c r="E890" s="1"/>
      <c r="F890" s="1"/>
      <c r="G890" s="1"/>
      <c r="H890" s="1"/>
    </row>
    <row r="891" spans="2:8" ht="14.25" customHeight="1">
      <c r="B891" s="1"/>
      <c r="C891" s="1"/>
      <c r="D891" s="1"/>
      <c r="E891" s="1"/>
      <c r="F891" s="1"/>
      <c r="G891" s="1"/>
      <c r="H891" s="1"/>
    </row>
    <row r="892" spans="2:8" ht="14.25" customHeight="1">
      <c r="B892" s="1"/>
      <c r="C892" s="1"/>
      <c r="D892" s="1"/>
      <c r="E892" s="1"/>
      <c r="F892" s="1"/>
      <c r="G892" s="1"/>
      <c r="H892" s="1"/>
    </row>
    <row r="893" spans="2:8" ht="14.25" customHeight="1">
      <c r="B893" s="1"/>
      <c r="C893" s="1"/>
      <c r="D893" s="1"/>
      <c r="E893" s="1"/>
      <c r="F893" s="1"/>
      <c r="G893" s="1"/>
      <c r="H893" s="1"/>
    </row>
    <row r="894" spans="2:8" ht="14.25" customHeight="1">
      <c r="B894" s="1"/>
      <c r="C894" s="1"/>
      <c r="D894" s="1"/>
      <c r="E894" s="1"/>
      <c r="F894" s="1"/>
      <c r="G894" s="1"/>
      <c r="H894" s="1"/>
    </row>
    <row r="895" spans="2:8" ht="14.25" customHeight="1">
      <c r="B895" s="1"/>
      <c r="C895" s="1"/>
      <c r="D895" s="1"/>
      <c r="E895" s="1"/>
      <c r="F895" s="1"/>
      <c r="G895" s="1"/>
      <c r="H895" s="1"/>
    </row>
    <row r="896" spans="2:8" ht="14.25" customHeight="1">
      <c r="B896" s="1"/>
      <c r="C896" s="1"/>
      <c r="D896" s="1"/>
      <c r="E896" s="1"/>
      <c r="F896" s="1"/>
      <c r="G896" s="1"/>
      <c r="H896" s="1"/>
    </row>
    <row r="897" spans="2:8" ht="14.25" customHeight="1">
      <c r="B897" s="1"/>
      <c r="C897" s="1"/>
      <c r="D897" s="1"/>
      <c r="E897" s="1"/>
      <c r="F897" s="1"/>
      <c r="G897" s="1"/>
      <c r="H897" s="1"/>
    </row>
    <row r="898" spans="2:8" ht="14.25" customHeight="1">
      <c r="B898" s="1"/>
      <c r="C898" s="1"/>
      <c r="D898" s="1"/>
      <c r="E898" s="1"/>
      <c r="F898" s="1"/>
      <c r="G898" s="1"/>
      <c r="H898" s="1"/>
    </row>
    <row r="899" spans="2:8" ht="14.25" customHeight="1">
      <c r="B899" s="1"/>
      <c r="C899" s="1"/>
      <c r="D899" s="1"/>
      <c r="E899" s="1"/>
      <c r="F899" s="1"/>
      <c r="G899" s="1"/>
      <c r="H899" s="1"/>
    </row>
    <row r="900" spans="2:8" ht="14.25" customHeight="1">
      <c r="B900" s="1"/>
      <c r="C900" s="1"/>
      <c r="D900" s="1"/>
      <c r="E900" s="1"/>
      <c r="F900" s="1"/>
      <c r="G900" s="1"/>
      <c r="H900" s="1"/>
    </row>
    <row r="901" spans="2:8" ht="14.25" customHeight="1">
      <c r="B901" s="1"/>
      <c r="C901" s="1"/>
      <c r="D901" s="1"/>
      <c r="E901" s="1"/>
      <c r="F901" s="1"/>
      <c r="G901" s="1"/>
      <c r="H901" s="1"/>
    </row>
    <row r="902" spans="2:8" ht="14.25" customHeight="1">
      <c r="B902" s="1"/>
      <c r="C902" s="1"/>
      <c r="D902" s="1"/>
      <c r="E902" s="1"/>
      <c r="F902" s="1"/>
      <c r="G902" s="1"/>
      <c r="H902" s="1"/>
    </row>
    <row r="903" spans="2:8" ht="14.25" customHeight="1">
      <c r="B903" s="1"/>
      <c r="C903" s="1"/>
      <c r="D903" s="1"/>
      <c r="E903" s="1"/>
      <c r="F903" s="1"/>
      <c r="G903" s="1"/>
      <c r="H903" s="1"/>
    </row>
    <row r="904" spans="2:8" ht="14.25" customHeight="1">
      <c r="B904" s="1"/>
      <c r="C904" s="1"/>
      <c r="D904" s="1"/>
      <c r="E904" s="1"/>
      <c r="F904" s="1"/>
      <c r="G904" s="1"/>
      <c r="H904" s="1"/>
    </row>
    <row r="905" spans="2:8" ht="14.25" customHeight="1">
      <c r="B905" s="1"/>
      <c r="C905" s="1"/>
      <c r="D905" s="1"/>
      <c r="E905" s="1"/>
      <c r="F905" s="1"/>
      <c r="G905" s="1"/>
      <c r="H905" s="1"/>
    </row>
    <row r="906" spans="2:8" ht="14.25" customHeight="1">
      <c r="B906" s="1"/>
      <c r="C906" s="1"/>
      <c r="D906" s="1"/>
      <c r="E906" s="1"/>
      <c r="F906" s="1"/>
      <c r="G906" s="1"/>
      <c r="H906" s="1"/>
    </row>
    <row r="907" spans="2:8" ht="14.25" customHeight="1">
      <c r="B907" s="1"/>
      <c r="C907" s="1"/>
      <c r="D907" s="1"/>
      <c r="E907" s="1"/>
      <c r="F907" s="1"/>
      <c r="G907" s="1"/>
      <c r="H907" s="1"/>
    </row>
    <row r="908" spans="2:8" ht="14.25" customHeight="1">
      <c r="B908" s="1"/>
      <c r="C908" s="1"/>
      <c r="D908" s="1"/>
      <c r="E908" s="1"/>
      <c r="F908" s="1"/>
      <c r="G908" s="1"/>
      <c r="H908" s="1"/>
    </row>
    <row r="909" spans="2:8" ht="14.25" customHeight="1">
      <c r="B909" s="1"/>
      <c r="C909" s="1"/>
      <c r="D909" s="1"/>
      <c r="E909" s="1"/>
      <c r="F909" s="1"/>
      <c r="G909" s="1"/>
      <c r="H909" s="1"/>
    </row>
    <row r="910" spans="2:8" ht="14.25" customHeight="1">
      <c r="B910" s="1"/>
      <c r="C910" s="1"/>
      <c r="D910" s="1"/>
      <c r="E910" s="1"/>
      <c r="F910" s="1"/>
      <c r="G910" s="1"/>
      <c r="H910" s="1"/>
    </row>
    <row r="911" spans="2:8" ht="14.25" customHeight="1">
      <c r="B911" s="1"/>
      <c r="C911" s="1"/>
      <c r="D911" s="1"/>
      <c r="E911" s="1"/>
      <c r="F911" s="1"/>
      <c r="G911" s="1"/>
      <c r="H911" s="1"/>
    </row>
    <row r="912" spans="2:8" ht="14.25" customHeight="1">
      <c r="B912" s="1"/>
      <c r="C912" s="1"/>
      <c r="D912" s="1"/>
      <c r="E912" s="1"/>
      <c r="F912" s="1"/>
      <c r="G912" s="1"/>
      <c r="H912" s="1"/>
    </row>
    <row r="913" spans="2:8" ht="14.25" customHeight="1">
      <c r="B913" s="1"/>
      <c r="C913" s="1"/>
      <c r="D913" s="1"/>
      <c r="E913" s="1"/>
      <c r="F913" s="1"/>
      <c r="G913" s="1"/>
      <c r="H913" s="1"/>
    </row>
    <row r="914" spans="2:8" ht="14.25" customHeight="1">
      <c r="B914" s="1"/>
      <c r="C914" s="1"/>
      <c r="D914" s="1"/>
      <c r="E914" s="1"/>
      <c r="F914" s="1"/>
      <c r="G914" s="1"/>
      <c r="H914" s="1"/>
    </row>
    <row r="915" spans="2:8" ht="14.25" customHeight="1">
      <c r="B915" s="1"/>
      <c r="C915" s="1"/>
      <c r="D915" s="1"/>
      <c r="E915" s="1"/>
      <c r="F915" s="1"/>
      <c r="G915" s="1"/>
      <c r="H915" s="1"/>
    </row>
    <row r="916" spans="2:8" ht="14.25" customHeight="1">
      <c r="B916" s="1"/>
      <c r="C916" s="1"/>
      <c r="D916" s="1"/>
      <c r="E916" s="1"/>
      <c r="F916" s="1"/>
      <c r="G916" s="1"/>
      <c r="H916" s="1"/>
    </row>
    <row r="917" spans="2:8" ht="14.25" customHeight="1">
      <c r="B917" s="1"/>
      <c r="C917" s="1"/>
      <c r="D917" s="1"/>
      <c r="E917" s="1"/>
      <c r="F917" s="1"/>
      <c r="G917" s="1"/>
      <c r="H917" s="1"/>
    </row>
    <row r="918" spans="2:8" ht="14.25" customHeight="1">
      <c r="B918" s="1"/>
      <c r="C918" s="1"/>
      <c r="D918" s="1"/>
      <c r="E918" s="1"/>
      <c r="F918" s="1"/>
      <c r="G918" s="1"/>
      <c r="H918" s="1"/>
    </row>
    <row r="919" spans="2:8" ht="14.25" customHeight="1">
      <c r="B919" s="1"/>
      <c r="C919" s="1"/>
      <c r="D919" s="1"/>
      <c r="E919" s="1"/>
      <c r="F919" s="1"/>
      <c r="G919" s="1"/>
      <c r="H919" s="1"/>
    </row>
    <row r="920" spans="2:8" ht="14.25" customHeight="1">
      <c r="B920" s="1"/>
      <c r="C920" s="1"/>
      <c r="D920" s="1"/>
      <c r="E920" s="1"/>
      <c r="F920" s="1"/>
      <c r="G920" s="1"/>
      <c r="H920" s="1"/>
    </row>
    <row r="921" spans="2:8" ht="14.25" customHeight="1">
      <c r="B921" s="1"/>
      <c r="C921" s="1"/>
      <c r="D921" s="1"/>
      <c r="E921" s="1"/>
      <c r="F921" s="1"/>
      <c r="G921" s="1"/>
      <c r="H921" s="1"/>
    </row>
    <row r="922" spans="2:8" ht="14.25" customHeight="1">
      <c r="B922" s="1"/>
      <c r="C922" s="1"/>
      <c r="D922" s="1"/>
      <c r="E922" s="1"/>
      <c r="F922" s="1"/>
      <c r="G922" s="1"/>
      <c r="H922" s="1"/>
    </row>
    <row r="923" spans="2:8" ht="14.25" customHeight="1">
      <c r="B923" s="1"/>
      <c r="C923" s="1"/>
      <c r="D923" s="1"/>
      <c r="E923" s="1"/>
      <c r="F923" s="1"/>
      <c r="G923" s="1"/>
      <c r="H923" s="1"/>
    </row>
    <row r="924" spans="2:8" ht="14.25" customHeight="1">
      <c r="B924" s="1"/>
      <c r="C924" s="1"/>
      <c r="D924" s="1"/>
      <c r="E924" s="1"/>
      <c r="F924" s="1"/>
      <c r="G924" s="1"/>
      <c r="H924" s="1"/>
    </row>
    <row r="925" spans="2:8" ht="14.25" customHeight="1">
      <c r="B925" s="1"/>
      <c r="C925" s="1"/>
      <c r="D925" s="1"/>
      <c r="E925" s="1"/>
      <c r="F925" s="1"/>
      <c r="G925" s="1"/>
      <c r="H925" s="1"/>
    </row>
    <row r="926" spans="2:8" ht="14.25" customHeight="1">
      <c r="B926" s="1"/>
      <c r="C926" s="1"/>
      <c r="D926" s="1"/>
      <c r="E926" s="1"/>
      <c r="F926" s="1"/>
      <c r="G926" s="1"/>
      <c r="H926" s="1"/>
    </row>
    <row r="927" spans="2:8" ht="14.25" customHeight="1">
      <c r="B927" s="1"/>
      <c r="C927" s="1"/>
      <c r="D927" s="1"/>
      <c r="E927" s="1"/>
      <c r="F927" s="1"/>
      <c r="G927" s="1"/>
      <c r="H927" s="1"/>
    </row>
    <row r="928" spans="2:8" ht="14.25" customHeight="1">
      <c r="B928" s="1"/>
      <c r="C928" s="1"/>
      <c r="D928" s="1"/>
      <c r="E928" s="1"/>
      <c r="F928" s="1"/>
      <c r="G928" s="1"/>
      <c r="H928" s="1"/>
    </row>
    <row r="929" spans="2:8" ht="14.25" customHeight="1">
      <c r="B929" s="1"/>
      <c r="C929" s="1"/>
      <c r="D929" s="1"/>
      <c r="E929" s="1"/>
      <c r="F929" s="1"/>
      <c r="G929" s="1"/>
      <c r="H929" s="1"/>
    </row>
    <row r="930" spans="2:8" ht="14.25" customHeight="1">
      <c r="B930" s="1"/>
      <c r="C930" s="1"/>
      <c r="D930" s="1"/>
      <c r="E930" s="1"/>
      <c r="F930" s="1"/>
      <c r="G930" s="1"/>
      <c r="H930" s="1"/>
    </row>
    <row r="931" spans="2:8" ht="14.25" customHeight="1">
      <c r="B931" s="1"/>
      <c r="C931" s="1"/>
      <c r="D931" s="1"/>
      <c r="E931" s="1"/>
      <c r="F931" s="1"/>
      <c r="G931" s="1"/>
      <c r="H931" s="1"/>
    </row>
    <row r="932" spans="2:8" ht="14.25" customHeight="1">
      <c r="B932" s="1"/>
      <c r="C932" s="1"/>
      <c r="D932" s="1"/>
      <c r="E932" s="1"/>
      <c r="F932" s="1"/>
      <c r="G932" s="1"/>
      <c r="H932" s="1"/>
    </row>
    <row r="933" spans="2:8" ht="14.25" customHeight="1">
      <c r="B933" s="1"/>
      <c r="C933" s="1"/>
      <c r="D933" s="1"/>
      <c r="E933" s="1"/>
      <c r="F933" s="1"/>
      <c r="G933" s="1"/>
      <c r="H933" s="1"/>
    </row>
    <row r="934" spans="2:8" ht="14.25" customHeight="1">
      <c r="B934" s="1"/>
      <c r="C934" s="1"/>
      <c r="D934" s="1"/>
      <c r="E934" s="1"/>
      <c r="F934" s="1"/>
      <c r="G934" s="1"/>
      <c r="H934" s="1"/>
    </row>
    <row r="935" spans="2:8" ht="14.25" customHeight="1">
      <c r="B935" s="1"/>
      <c r="C935" s="1"/>
      <c r="D935" s="1"/>
      <c r="E935" s="1"/>
      <c r="F935" s="1"/>
      <c r="G935" s="1"/>
      <c r="H935" s="1"/>
    </row>
    <row r="936" spans="2:8" ht="14.25" customHeight="1">
      <c r="B936" s="1"/>
      <c r="C936" s="1"/>
      <c r="D936" s="1"/>
      <c r="E936" s="1"/>
      <c r="F936" s="1"/>
      <c r="G936" s="1"/>
      <c r="H936" s="1"/>
    </row>
    <row r="937" spans="2:8" ht="14.25" customHeight="1">
      <c r="B937" s="1"/>
      <c r="C937" s="1"/>
      <c r="D937" s="1"/>
      <c r="E937" s="1"/>
      <c r="F937" s="1"/>
      <c r="G937" s="1"/>
      <c r="H937" s="1"/>
    </row>
    <row r="938" spans="2:8" ht="14.25" customHeight="1">
      <c r="B938" s="1"/>
      <c r="C938" s="1"/>
      <c r="D938" s="1"/>
      <c r="E938" s="1"/>
      <c r="F938" s="1"/>
      <c r="G938" s="1"/>
      <c r="H938" s="1"/>
    </row>
    <row r="939" spans="2:8" ht="14.25" customHeight="1">
      <c r="B939" s="1"/>
      <c r="C939" s="1"/>
      <c r="D939" s="1"/>
      <c r="E939" s="1"/>
      <c r="F939" s="1"/>
      <c r="G939" s="1"/>
      <c r="H939" s="1"/>
    </row>
    <row r="940" spans="2:8" ht="14.25" customHeight="1">
      <c r="B940" s="1"/>
      <c r="C940" s="1"/>
      <c r="D940" s="1"/>
      <c r="E940" s="1"/>
      <c r="F940" s="1"/>
      <c r="G940" s="1"/>
      <c r="H940" s="1"/>
    </row>
    <row r="941" spans="2:8" ht="14.25" customHeight="1">
      <c r="B941" s="1"/>
      <c r="C941" s="1"/>
      <c r="D941" s="1"/>
      <c r="E941" s="1"/>
      <c r="F941" s="1"/>
      <c r="G941" s="1"/>
      <c r="H941" s="1"/>
    </row>
    <row r="942" spans="2:8" ht="14.25" customHeight="1">
      <c r="B942" s="1"/>
      <c r="C942" s="1"/>
      <c r="D942" s="1"/>
      <c r="E942" s="1"/>
      <c r="F942" s="1"/>
      <c r="G942" s="1"/>
      <c r="H942" s="1"/>
    </row>
    <row r="943" spans="2:8" ht="14.25" customHeight="1">
      <c r="B943" s="1"/>
      <c r="C943" s="1"/>
      <c r="D943" s="1"/>
      <c r="E943" s="1"/>
      <c r="F943" s="1"/>
      <c r="G943" s="1"/>
      <c r="H943" s="1"/>
    </row>
    <row r="944" spans="2:8" ht="14.25" customHeight="1">
      <c r="B944" s="1"/>
      <c r="C944" s="1"/>
      <c r="D944" s="1"/>
      <c r="E944" s="1"/>
      <c r="F944" s="1"/>
      <c r="G944" s="1"/>
      <c r="H944" s="1"/>
    </row>
    <row r="945" spans="2:8" ht="14.25" customHeight="1">
      <c r="B945" s="1"/>
      <c r="C945" s="1"/>
      <c r="D945" s="1"/>
      <c r="E945" s="1"/>
      <c r="F945" s="1"/>
      <c r="G945" s="1"/>
      <c r="H945" s="1"/>
    </row>
    <row r="946" spans="2:8" ht="14.25" customHeight="1">
      <c r="B946" s="1"/>
      <c r="C946" s="1"/>
      <c r="D946" s="1"/>
      <c r="E946" s="1"/>
      <c r="F946" s="1"/>
      <c r="G946" s="1"/>
      <c r="H946" s="1"/>
    </row>
    <row r="947" spans="2:8" ht="14.25" customHeight="1">
      <c r="B947" s="1"/>
      <c r="C947" s="1"/>
      <c r="D947" s="1"/>
      <c r="E947" s="1"/>
      <c r="F947" s="1"/>
      <c r="G947" s="1"/>
      <c r="H947" s="1"/>
    </row>
    <row r="948" spans="2:8" ht="14.25" customHeight="1">
      <c r="B948" s="1"/>
      <c r="C948" s="1"/>
      <c r="D948" s="1"/>
      <c r="E948" s="1"/>
      <c r="F948" s="1"/>
      <c r="G948" s="1"/>
      <c r="H948" s="1"/>
    </row>
    <row r="949" spans="2:8" ht="14.25" customHeight="1">
      <c r="B949" s="1"/>
      <c r="C949" s="1"/>
      <c r="D949" s="1"/>
      <c r="E949" s="1"/>
      <c r="F949" s="1"/>
      <c r="G949" s="1"/>
      <c r="H949" s="1"/>
    </row>
    <row r="950" spans="2:8" ht="14.25" customHeight="1">
      <c r="B950" s="1"/>
      <c r="C950" s="1"/>
      <c r="D950" s="1"/>
      <c r="E950" s="1"/>
      <c r="F950" s="1"/>
      <c r="G950" s="1"/>
      <c r="H950" s="1"/>
    </row>
    <row r="951" spans="2:8" ht="14.25" customHeight="1">
      <c r="B951" s="1"/>
      <c r="C951" s="1"/>
      <c r="D951" s="1"/>
      <c r="E951" s="1"/>
      <c r="F951" s="1"/>
      <c r="G951" s="1"/>
      <c r="H951" s="1"/>
    </row>
    <row r="952" spans="2:8" ht="14.25" customHeight="1">
      <c r="B952" s="1"/>
      <c r="C952" s="1"/>
      <c r="D952" s="1"/>
      <c r="E952" s="1"/>
      <c r="F952" s="1"/>
      <c r="G952" s="1"/>
      <c r="H952" s="1"/>
    </row>
    <row r="953" spans="2:8" ht="14.25" customHeight="1">
      <c r="B953" s="1"/>
      <c r="C953" s="1"/>
      <c r="D953" s="1"/>
      <c r="E953" s="1"/>
      <c r="F953" s="1"/>
      <c r="G953" s="1"/>
      <c r="H953" s="1"/>
    </row>
    <row r="954" spans="2:8" ht="14.25" customHeight="1">
      <c r="B954" s="1"/>
      <c r="C954" s="1"/>
      <c r="D954" s="1"/>
      <c r="E954" s="1"/>
      <c r="F954" s="1"/>
      <c r="G954" s="1"/>
      <c r="H954" s="1"/>
    </row>
    <row r="955" spans="2:8" ht="14.25" customHeight="1">
      <c r="B955" s="1"/>
      <c r="C955" s="1"/>
      <c r="D955" s="1"/>
      <c r="E955" s="1"/>
      <c r="F955" s="1"/>
      <c r="G955" s="1"/>
      <c r="H955" s="1"/>
    </row>
    <row r="956" spans="2:8" ht="14.25" customHeight="1">
      <c r="B956" s="1"/>
      <c r="C956" s="1"/>
      <c r="D956" s="1"/>
      <c r="E956" s="1"/>
      <c r="F956" s="1"/>
      <c r="G956" s="1"/>
      <c r="H956" s="1"/>
    </row>
    <row r="957" spans="2:8" ht="14.25" customHeight="1">
      <c r="B957" s="1"/>
      <c r="C957" s="1"/>
      <c r="D957" s="1"/>
      <c r="E957" s="1"/>
      <c r="F957" s="1"/>
      <c r="G957" s="1"/>
      <c r="H957" s="1"/>
    </row>
    <row r="958" spans="2:8" ht="14.25" customHeight="1">
      <c r="B958" s="1"/>
      <c r="C958" s="1"/>
      <c r="D958" s="1"/>
      <c r="E958" s="1"/>
      <c r="F958" s="1"/>
      <c r="G958" s="1"/>
      <c r="H958" s="1"/>
    </row>
    <row r="959" spans="2:8" ht="14.25" customHeight="1">
      <c r="B959" s="1"/>
      <c r="C959" s="1"/>
      <c r="D959" s="1"/>
      <c r="E959" s="1"/>
      <c r="F959" s="1"/>
      <c r="G959" s="1"/>
      <c r="H959" s="1"/>
    </row>
    <row r="960" spans="2:8" ht="14.25" customHeight="1">
      <c r="B960" s="1"/>
      <c r="C960" s="1"/>
      <c r="D960" s="1"/>
      <c r="E960" s="1"/>
      <c r="F960" s="1"/>
      <c r="G960" s="1"/>
      <c r="H960" s="1"/>
    </row>
    <row r="961" spans="2:8" ht="14.25" customHeight="1">
      <c r="B961" s="1"/>
      <c r="C961" s="1"/>
      <c r="D961" s="1"/>
      <c r="E961" s="1"/>
      <c r="F961" s="1"/>
      <c r="G961" s="1"/>
      <c r="H961" s="1"/>
    </row>
    <row r="962" spans="2:8" ht="14.25" customHeight="1">
      <c r="B962" s="1"/>
      <c r="C962" s="1"/>
      <c r="D962" s="1"/>
      <c r="E962" s="1"/>
      <c r="F962" s="1"/>
      <c r="G962" s="1"/>
      <c r="H962" s="1"/>
    </row>
    <row r="963" spans="2:8" ht="14.25" customHeight="1">
      <c r="B963" s="1"/>
      <c r="C963" s="1"/>
      <c r="D963" s="1"/>
      <c r="E963" s="1"/>
      <c r="F963" s="1"/>
      <c r="G963" s="1"/>
      <c r="H963" s="1"/>
    </row>
    <row r="964" spans="2:8" ht="14.25" customHeight="1">
      <c r="B964" s="1"/>
      <c r="C964" s="1"/>
      <c r="D964" s="1"/>
      <c r="E964" s="1"/>
      <c r="F964" s="1"/>
      <c r="G964" s="1"/>
      <c r="H964" s="1"/>
    </row>
    <row r="965" spans="2:8" ht="14.25" customHeight="1">
      <c r="B965" s="1"/>
      <c r="C965" s="1"/>
      <c r="D965" s="1"/>
      <c r="E965" s="1"/>
      <c r="F965" s="1"/>
      <c r="G965" s="1"/>
      <c r="H965" s="1"/>
    </row>
    <row r="966" spans="2:8" ht="14.25" customHeight="1">
      <c r="B966" s="1"/>
      <c r="C966" s="1"/>
      <c r="D966" s="1"/>
      <c r="E966" s="1"/>
      <c r="F966" s="1"/>
      <c r="G966" s="1"/>
      <c r="H966" s="1"/>
    </row>
    <row r="967" spans="2:8" ht="14.25" customHeight="1">
      <c r="B967" s="1"/>
      <c r="C967" s="1"/>
      <c r="D967" s="1"/>
      <c r="E967" s="1"/>
      <c r="F967" s="1"/>
      <c r="G967" s="1"/>
      <c r="H967" s="1"/>
    </row>
    <row r="968" spans="2:8" ht="14.25" customHeight="1">
      <c r="B968" s="1"/>
      <c r="C968" s="1"/>
      <c r="D968" s="1"/>
      <c r="E968" s="1"/>
      <c r="F968" s="1"/>
      <c r="G968" s="1"/>
      <c r="H968" s="1"/>
    </row>
    <row r="969" spans="2:8" ht="14.25" customHeight="1">
      <c r="B969" s="1"/>
      <c r="C969" s="1"/>
      <c r="D969" s="1"/>
      <c r="E969" s="1"/>
      <c r="F969" s="1"/>
      <c r="G969" s="1"/>
      <c r="H969" s="1"/>
    </row>
    <row r="970" spans="2:8" ht="14.25" customHeight="1">
      <c r="B970" s="1"/>
      <c r="C970" s="1"/>
      <c r="D970" s="1"/>
      <c r="E970" s="1"/>
      <c r="F970" s="1"/>
      <c r="G970" s="1"/>
      <c r="H970" s="1"/>
    </row>
    <row r="971" spans="2:8" ht="14.25" customHeight="1">
      <c r="B971" s="1"/>
      <c r="C971" s="1"/>
      <c r="D971" s="1"/>
      <c r="E971" s="1"/>
      <c r="F971" s="1"/>
      <c r="G971" s="1"/>
      <c r="H971" s="1"/>
    </row>
    <row r="972" spans="2:8" ht="14.25" customHeight="1">
      <c r="B972" s="1"/>
      <c r="C972" s="1"/>
      <c r="D972" s="1"/>
      <c r="E972" s="1"/>
      <c r="F972" s="1"/>
      <c r="G972" s="1"/>
      <c r="H972" s="1"/>
    </row>
    <row r="973" spans="2:8" ht="14.25" customHeight="1">
      <c r="B973" s="1"/>
      <c r="C973" s="1"/>
      <c r="D973" s="1"/>
      <c r="E973" s="1"/>
      <c r="F973" s="1"/>
      <c r="G973" s="1"/>
      <c r="H973" s="1"/>
    </row>
    <row r="974" spans="2:8" ht="14.25" customHeight="1">
      <c r="B974" s="1"/>
      <c r="C974" s="1"/>
      <c r="D974" s="1"/>
      <c r="E974" s="1"/>
      <c r="F974" s="1"/>
      <c r="G974" s="1"/>
      <c r="H974" s="1"/>
    </row>
    <row r="975" spans="2:8" ht="14.25" customHeight="1">
      <c r="B975" s="1"/>
      <c r="C975" s="1"/>
      <c r="D975" s="1"/>
      <c r="E975" s="1"/>
      <c r="F975" s="1"/>
      <c r="G975" s="1"/>
      <c r="H975" s="1"/>
    </row>
    <row r="976" spans="2:8" ht="14.25" customHeight="1">
      <c r="B976" s="1"/>
      <c r="C976" s="1"/>
      <c r="D976" s="1"/>
      <c r="E976" s="1"/>
      <c r="F976" s="1"/>
      <c r="G976" s="1"/>
      <c r="H976" s="1"/>
    </row>
    <row r="977" spans="2:8" ht="14.25" customHeight="1">
      <c r="B977" s="1"/>
      <c r="C977" s="1"/>
      <c r="D977" s="1"/>
      <c r="E977" s="1"/>
      <c r="F977" s="1"/>
      <c r="G977" s="1"/>
      <c r="H977" s="1"/>
    </row>
    <row r="978" spans="2:8" ht="14.25" customHeight="1">
      <c r="B978" s="1"/>
      <c r="C978" s="1"/>
      <c r="D978" s="1"/>
      <c r="E978" s="1"/>
      <c r="F978" s="1"/>
      <c r="G978" s="1"/>
      <c r="H978" s="1"/>
    </row>
    <row r="979" spans="2:8" ht="14.25" customHeight="1">
      <c r="B979" s="1"/>
      <c r="C979" s="1"/>
      <c r="D979" s="1"/>
      <c r="E979" s="1"/>
      <c r="F979" s="1"/>
      <c r="G979" s="1"/>
      <c r="H979" s="1"/>
    </row>
    <row r="980" spans="2:8" ht="14.25" customHeight="1">
      <c r="B980" s="1"/>
      <c r="C980" s="1"/>
      <c r="D980" s="1"/>
      <c r="E980" s="1"/>
      <c r="F980" s="1"/>
      <c r="G980" s="1"/>
      <c r="H980" s="1"/>
    </row>
    <row r="981" spans="2:8" ht="14.25" customHeight="1">
      <c r="B981" s="1"/>
      <c r="C981" s="1"/>
      <c r="D981" s="1"/>
      <c r="E981" s="1"/>
      <c r="F981" s="1"/>
      <c r="G981" s="1"/>
      <c r="H981" s="1"/>
    </row>
    <row r="982" spans="2:8" ht="14.25" customHeight="1">
      <c r="B982" s="1"/>
      <c r="C982" s="1"/>
      <c r="D982" s="1"/>
      <c r="E982" s="1"/>
      <c r="F982" s="1"/>
      <c r="G982" s="1"/>
      <c r="H982" s="1"/>
    </row>
    <row r="983" spans="2:8" ht="14.25" customHeight="1">
      <c r="B983" s="1"/>
      <c r="C983" s="1"/>
      <c r="D983" s="1"/>
      <c r="E983" s="1"/>
      <c r="F983" s="1"/>
      <c r="G983" s="1"/>
      <c r="H983" s="1"/>
    </row>
    <row r="984" spans="2:8" ht="14.25" customHeight="1">
      <c r="B984" s="1"/>
      <c r="C984" s="1"/>
      <c r="D984" s="1"/>
      <c r="E984" s="1"/>
      <c r="F984" s="1"/>
      <c r="G984" s="1"/>
      <c r="H984" s="1"/>
    </row>
    <row r="985" spans="2:8" ht="14.25" customHeight="1">
      <c r="B985" s="1"/>
      <c r="C985" s="1"/>
      <c r="D985" s="1"/>
      <c r="E985" s="1"/>
      <c r="F985" s="1"/>
      <c r="G985" s="1"/>
      <c r="H985" s="1"/>
    </row>
    <row r="986" spans="2:8" ht="14.25" customHeight="1">
      <c r="B986" s="1"/>
      <c r="C986" s="1"/>
      <c r="D986" s="1"/>
      <c r="E986" s="1"/>
      <c r="F986" s="1"/>
      <c r="G986" s="1"/>
      <c r="H986" s="1"/>
    </row>
    <row r="987" spans="2:8" ht="14.25" customHeight="1">
      <c r="B987" s="1"/>
      <c r="C987" s="1"/>
      <c r="D987" s="1"/>
      <c r="E987" s="1"/>
      <c r="F987" s="1"/>
      <c r="G987" s="1"/>
      <c r="H987" s="1"/>
    </row>
    <row r="988" spans="2:8" ht="14.25" customHeight="1">
      <c r="B988" s="1"/>
      <c r="C988" s="1"/>
      <c r="D988" s="1"/>
      <c r="E988" s="1"/>
      <c r="F988" s="1"/>
      <c r="G988" s="1"/>
      <c r="H988" s="1"/>
    </row>
    <row r="989" spans="2:8" ht="14.25" customHeight="1">
      <c r="B989" s="1"/>
      <c r="C989" s="1"/>
      <c r="D989" s="1"/>
      <c r="E989" s="1"/>
      <c r="F989" s="1"/>
      <c r="G989" s="1"/>
      <c r="H989" s="1"/>
    </row>
    <row r="990" spans="2:8" ht="14.25" customHeight="1">
      <c r="B990" s="1"/>
      <c r="C990" s="1"/>
      <c r="D990" s="1"/>
      <c r="E990" s="1"/>
      <c r="F990" s="1"/>
      <c r="G990" s="1"/>
      <c r="H990" s="1"/>
    </row>
    <row r="991" spans="2:8" ht="14.25" customHeight="1">
      <c r="B991" s="1"/>
      <c r="C991" s="1"/>
      <c r="D991" s="1"/>
      <c r="E991" s="1"/>
      <c r="F991" s="1"/>
      <c r="G991" s="1"/>
      <c r="H991" s="1"/>
    </row>
    <row r="992" spans="2:8" ht="14.25" customHeight="1">
      <c r="B992" s="1"/>
      <c r="C992" s="1"/>
      <c r="D992" s="1"/>
      <c r="E992" s="1"/>
      <c r="F992" s="1"/>
      <c r="G992" s="1"/>
      <c r="H992" s="1"/>
    </row>
    <row r="993" spans="2:8" ht="14.25" customHeight="1">
      <c r="B993" s="1"/>
      <c r="C993" s="1"/>
      <c r="D993" s="1"/>
      <c r="E993" s="1"/>
      <c r="F993" s="1"/>
      <c r="G993" s="1"/>
      <c r="H993" s="1"/>
    </row>
    <row r="994" spans="2:8" ht="14.25" customHeight="1">
      <c r="B994" s="1"/>
      <c r="C994" s="1"/>
      <c r="D994" s="1"/>
      <c r="E994" s="1"/>
      <c r="F994" s="1"/>
      <c r="G994" s="1"/>
      <c r="H994" s="1"/>
    </row>
    <row r="995" spans="2:8" ht="14.25" customHeight="1">
      <c r="B995" s="1"/>
      <c r="C995" s="1"/>
      <c r="D995" s="1"/>
      <c r="E995" s="1"/>
      <c r="F995" s="1"/>
      <c r="G995" s="1"/>
      <c r="H995" s="1"/>
    </row>
    <row r="996" spans="2:8" ht="14.25" customHeight="1">
      <c r="B996" s="1"/>
      <c r="C996" s="1"/>
      <c r="D996" s="1"/>
      <c r="E996" s="1"/>
      <c r="F996" s="1"/>
      <c r="G996" s="1"/>
      <c r="H996" s="1"/>
    </row>
    <row r="997" spans="2:8" ht="14.25" customHeight="1">
      <c r="B997" s="1"/>
      <c r="C997" s="1"/>
      <c r="D997" s="1"/>
      <c r="E997" s="1"/>
      <c r="F997" s="1"/>
      <c r="G997" s="1"/>
      <c r="H997" s="1"/>
    </row>
    <row r="998" spans="2:8" ht="14.25" customHeight="1">
      <c r="B998" s="1"/>
      <c r="C998" s="1"/>
      <c r="D998" s="1"/>
      <c r="E998" s="1"/>
      <c r="F998" s="1"/>
      <c r="G998" s="1"/>
      <c r="H998" s="1"/>
    </row>
    <row r="999" spans="2:8" ht="14.25" customHeight="1">
      <c r="B999" s="1"/>
      <c r="C999" s="1"/>
      <c r="D999" s="1"/>
      <c r="E999" s="1"/>
      <c r="F999" s="1"/>
      <c r="G999" s="1"/>
      <c r="H999" s="1"/>
    </row>
    <row r="1000" spans="2:8" ht="14.25" customHeight="1">
      <c r="B1000" s="1"/>
      <c r="C1000" s="1"/>
      <c r="D1000" s="1"/>
      <c r="E1000" s="1"/>
      <c r="F1000" s="1"/>
      <c r="G1000" s="1"/>
      <c r="H1000" s="1"/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K41"/>
  <sheetViews>
    <sheetView tabSelected="1" zoomScaleNormal="100" workbookViewId="0">
      <selection activeCell="B23" sqref="B23"/>
    </sheetView>
  </sheetViews>
  <sheetFormatPr defaultRowHeight="14.5"/>
  <cols>
    <col min="1" max="1" width="8.6640625" style="268"/>
    <col min="2" max="2" width="70.33203125" style="268" bestFit="1" customWidth="1"/>
    <col min="3" max="5" width="9.58203125" style="268" bestFit="1" customWidth="1"/>
    <col min="6" max="6" width="9.6640625" style="268" customWidth="1"/>
    <col min="7" max="7" width="9.4140625" style="268" bestFit="1" customWidth="1"/>
    <col min="8" max="9" width="8.6640625" style="268"/>
    <col min="10" max="11" width="9.33203125" style="268" bestFit="1" customWidth="1"/>
    <col min="12" max="12" width="47.83203125" style="268" bestFit="1" customWidth="1"/>
    <col min="13" max="13" width="8.4140625" style="268" bestFit="1" customWidth="1"/>
    <col min="14" max="17" width="8.75" style="268" bestFit="1" customWidth="1"/>
    <col min="18" max="16384" width="8.6640625" style="268"/>
  </cols>
  <sheetData>
    <row r="2" spans="2:9" ht="18">
      <c r="B2" s="267" t="s">
        <v>689</v>
      </c>
    </row>
    <row r="3" spans="2:9" ht="15" thickBot="1"/>
    <row r="4" spans="2:9">
      <c r="B4" s="269"/>
      <c r="C4" s="270" t="s">
        <v>690</v>
      </c>
      <c r="D4" s="270" t="s">
        <v>691</v>
      </c>
      <c r="E4" s="270" t="s">
        <v>692</v>
      </c>
      <c r="F4" s="271" t="s">
        <v>693</v>
      </c>
      <c r="G4" s="272" t="s">
        <v>40</v>
      </c>
      <c r="I4" s="273"/>
    </row>
    <row r="5" spans="2:9" ht="15">
      <c r="B5" s="274" t="s">
        <v>694</v>
      </c>
      <c r="C5" s="275" t="s">
        <v>695</v>
      </c>
      <c r="D5" s="275" t="s">
        <v>695</v>
      </c>
      <c r="E5" s="275" t="s">
        <v>695</v>
      </c>
      <c r="F5" s="276" t="s">
        <v>695</v>
      </c>
      <c r="G5" s="277" t="s">
        <v>696</v>
      </c>
    </row>
    <row r="6" spans="2:9">
      <c r="B6" s="278" t="s">
        <v>697</v>
      </c>
      <c r="C6" s="279">
        <v>26877.4</v>
      </c>
      <c r="D6" s="279">
        <v>27485.7</v>
      </c>
      <c r="E6" s="279">
        <v>28926.1</v>
      </c>
      <c r="F6" s="280">
        <v>28619.992000000002</v>
      </c>
      <c r="G6" s="281">
        <f>'[2]3.4 (c) Resource Changes'!F329+'[2]3.4 (c) Resource Changes'!H329+'[2]3.4 (c) Resource Changes'!G329</f>
        <v>42581.778517898179</v>
      </c>
    </row>
    <row r="7" spans="2:9">
      <c r="B7" s="282" t="s">
        <v>698</v>
      </c>
      <c r="C7" s="283">
        <v>-5500</v>
      </c>
      <c r="D7" s="283">
        <v>-12540</v>
      </c>
      <c r="E7" s="283">
        <v>-12431.032999999999</v>
      </c>
      <c r="F7" s="284">
        <v>-12193.079</v>
      </c>
      <c r="G7" s="285">
        <v>-12056.594677008161</v>
      </c>
      <c r="I7" s="286"/>
    </row>
    <row r="8" spans="2:9">
      <c r="B8" s="282" t="s">
        <v>699</v>
      </c>
      <c r="C8" s="283">
        <v>0</v>
      </c>
      <c r="D8" s="283">
        <v>0</v>
      </c>
      <c r="E8" s="283">
        <v>0</v>
      </c>
      <c r="F8" s="284">
        <v>289.58800000000002</v>
      </c>
      <c r="G8" s="285">
        <v>3181.6254542064435</v>
      </c>
    </row>
    <row r="9" spans="2:9">
      <c r="B9" s="287" t="s">
        <v>700</v>
      </c>
      <c r="C9" s="288">
        <f>C6+C7+C8</f>
        <v>21377.4</v>
      </c>
      <c r="D9" s="288">
        <f t="shared" ref="D9:G9" si="0">D6+D7+D8</f>
        <v>14945.7</v>
      </c>
      <c r="E9" s="288">
        <f t="shared" si="0"/>
        <v>16495.066999999999</v>
      </c>
      <c r="F9" s="289">
        <f t="shared" si="0"/>
        <v>16716.501</v>
      </c>
      <c r="G9" s="288">
        <f t="shared" si="0"/>
        <v>33706.809295096464</v>
      </c>
    </row>
    <row r="10" spans="2:9">
      <c r="B10" s="287" t="s">
        <v>701</v>
      </c>
      <c r="C10" s="279">
        <v>3247.886</v>
      </c>
      <c r="D10" s="279">
        <v>3625.268</v>
      </c>
      <c r="E10" s="279">
        <v>3871.8580000000002</v>
      </c>
      <c r="F10" s="280">
        <v>4260.0370000000003</v>
      </c>
      <c r="G10" s="290">
        <f>'[2]3.4 (c) Capital Changes'!H208</f>
        <v>5727.1196863535224</v>
      </c>
    </row>
    <row r="11" spans="2:9" ht="16.5">
      <c r="B11" s="287" t="s">
        <v>702</v>
      </c>
      <c r="C11" s="291">
        <f t="shared" ref="C11:F11" si="1">C9+C10</f>
        <v>24625.286</v>
      </c>
      <c r="D11" s="291">
        <f t="shared" si="1"/>
        <v>18570.968000000001</v>
      </c>
      <c r="E11" s="291">
        <f t="shared" si="1"/>
        <v>20366.924999999999</v>
      </c>
      <c r="F11" s="292">
        <f t="shared" si="1"/>
        <v>20976.538</v>
      </c>
      <c r="G11" s="293">
        <f>G9+G10</f>
        <v>39433.928981449986</v>
      </c>
      <c r="I11" s="294"/>
    </row>
    <row r="12" spans="2:9">
      <c r="B12" s="295" t="s">
        <v>703</v>
      </c>
      <c r="C12" s="296">
        <v>-779.03099999999995</v>
      </c>
      <c r="D12" s="296">
        <v>-769.15</v>
      </c>
      <c r="E12" s="296">
        <v>-1513.2090000000001</v>
      </c>
      <c r="F12" s="297">
        <v>-1014.754</v>
      </c>
      <c r="G12" s="298">
        <f>-SUM('[2]3.4 (c) Resource Changes'!G329:H329)</f>
        <v>-2498.0533149568632</v>
      </c>
    </row>
    <row r="13" spans="2:9" ht="15.5" thickBot="1">
      <c r="B13" s="299" t="s">
        <v>704</v>
      </c>
      <c r="C13" s="300">
        <f t="shared" ref="C13:F13" si="2">C11+C12</f>
        <v>23846.255000000001</v>
      </c>
      <c r="D13" s="300">
        <f t="shared" si="2"/>
        <v>17801.817999999999</v>
      </c>
      <c r="E13" s="300">
        <f t="shared" si="2"/>
        <v>18853.716</v>
      </c>
      <c r="F13" s="301">
        <f t="shared" si="2"/>
        <v>19961.784</v>
      </c>
      <c r="G13" s="302">
        <f>G11+G12</f>
        <v>36935.875666493121</v>
      </c>
      <c r="I13" s="286"/>
    </row>
    <row r="14" spans="2:9">
      <c r="B14" s="303"/>
      <c r="C14" s="303"/>
      <c r="D14" s="303"/>
      <c r="E14" s="303"/>
      <c r="F14" s="303"/>
      <c r="G14" s="303"/>
    </row>
    <row r="15" spans="2:9">
      <c r="B15" s="303"/>
      <c r="C15" s="303"/>
      <c r="D15" s="303"/>
      <c r="E15" s="303"/>
      <c r="F15" s="303"/>
      <c r="G15" s="303"/>
    </row>
    <row r="16" spans="2:9">
      <c r="B16" s="308" t="s">
        <v>705</v>
      </c>
      <c r="C16" s="308"/>
      <c r="D16" s="308"/>
      <c r="E16" s="308"/>
      <c r="F16" s="308"/>
      <c r="G16" s="308"/>
    </row>
    <row r="17" spans="2:7">
      <c r="B17" s="308" t="s">
        <v>706</v>
      </c>
      <c r="C17" s="308"/>
      <c r="D17" s="308"/>
      <c r="E17" s="308"/>
      <c r="F17" s="308"/>
      <c r="G17" s="308"/>
    </row>
    <row r="18" spans="2:7">
      <c r="B18" s="308" t="s">
        <v>707</v>
      </c>
      <c r="C18" s="308"/>
      <c r="D18" s="308"/>
      <c r="E18" s="308"/>
      <c r="F18" s="308"/>
      <c r="G18" s="308"/>
    </row>
    <row r="19" spans="2:7">
      <c r="C19" s="294"/>
    </row>
    <row r="31" spans="2:7">
      <c r="F31" s="294"/>
    </row>
    <row r="38" spans="10:11">
      <c r="J38" s="304"/>
      <c r="K38" s="304"/>
    </row>
    <row r="41" spans="10:11">
      <c r="J41" s="305"/>
      <c r="K41" s="304"/>
    </row>
  </sheetData>
  <mergeCells count="3">
    <mergeCell ref="B16:G16"/>
    <mergeCell ref="B17:G17"/>
    <mergeCell ref="B18:G18"/>
  </mergeCell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2.6640625" defaultRowHeight="15" customHeight="1"/>
  <cols>
    <col min="1" max="1" width="2.6640625" customWidth="1"/>
    <col min="2" max="2" width="97.9140625" customWidth="1"/>
    <col min="3" max="3" width="14.1640625" customWidth="1"/>
    <col min="4" max="26" width="8" customWidth="1"/>
  </cols>
  <sheetData>
    <row r="1" spans="1:26" ht="15" customHeight="1">
      <c r="A1" s="84"/>
      <c r="B1" s="205" t="s">
        <v>611</v>
      </c>
      <c r="C1" s="206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 ht="15" customHeight="1">
      <c r="A2" s="84"/>
      <c r="B2" s="207"/>
      <c r="C2" s="208" t="s">
        <v>1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5" customHeight="1">
      <c r="A3" s="209"/>
      <c r="B3" s="309" t="s">
        <v>612</v>
      </c>
      <c r="C3" s="210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ht="12.75" customHeight="1">
      <c r="A4" s="211"/>
      <c r="B4" s="310"/>
      <c r="C4" s="212" t="s">
        <v>40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</row>
    <row r="5" spans="1:26" ht="15" customHeight="1">
      <c r="A5" s="209"/>
      <c r="B5" s="214" t="s">
        <v>613</v>
      </c>
      <c r="C5" s="215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6" ht="15" customHeight="1">
      <c r="A6" s="209"/>
      <c r="B6" s="216" t="s">
        <v>614</v>
      </c>
      <c r="C6" s="217" t="s">
        <v>615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1:26" ht="15" customHeight="1">
      <c r="A7" s="209"/>
      <c r="B7" s="216" t="s">
        <v>616</v>
      </c>
      <c r="C7" s="218">
        <v>3355.6027267349709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spans="1:26" ht="15" customHeight="1">
      <c r="A8" s="209"/>
      <c r="B8" s="216" t="s">
        <v>617</v>
      </c>
      <c r="C8" s="218">
        <v>147.75894070000001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ht="15" customHeight="1">
      <c r="A9" s="209"/>
      <c r="B9" s="219" t="s">
        <v>618</v>
      </c>
      <c r="C9" s="220">
        <v>3503.361667434971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spans="1:26" ht="15" customHeight="1">
      <c r="A10" s="84"/>
      <c r="B10" s="221"/>
      <c r="C10" s="221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ht="15" customHeight="1">
      <c r="A11" s="209"/>
      <c r="B11" s="214" t="s">
        <v>619</v>
      </c>
      <c r="C11" s="215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spans="1:26" ht="15" customHeight="1">
      <c r="A12" s="209"/>
      <c r="B12" s="222" t="s">
        <v>620</v>
      </c>
      <c r="C12" s="22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ht="15" customHeight="1">
      <c r="A13" s="209"/>
      <c r="B13" s="224" t="s">
        <v>621</v>
      </c>
      <c r="C13" s="225">
        <v>26.689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ht="15" customHeight="1">
      <c r="A14" s="209"/>
      <c r="B14" s="226" t="s">
        <v>573</v>
      </c>
      <c r="C14" s="223">
        <v>18.975000000000001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15" customHeight="1">
      <c r="A15" s="209"/>
      <c r="B15" s="226" t="s">
        <v>572</v>
      </c>
      <c r="C15" s="223">
        <v>7.7140000000000004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ht="15" customHeight="1">
      <c r="A16" s="209"/>
      <c r="B16" s="227" t="s">
        <v>620</v>
      </c>
      <c r="C16" s="228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ht="15" customHeight="1">
      <c r="A17" s="209"/>
      <c r="B17" s="224" t="s">
        <v>622</v>
      </c>
      <c r="C17" s="229">
        <v>256.96743330000004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ht="15" customHeight="1">
      <c r="A18" s="230"/>
      <c r="B18" s="231" t="s">
        <v>425</v>
      </c>
      <c r="C18" s="232">
        <v>10.7118333</v>
      </c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15" customHeight="1">
      <c r="A19" s="209"/>
      <c r="B19" s="234" t="s">
        <v>426</v>
      </c>
      <c r="C19" s="223">
        <v>2.4525000000000001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spans="1:26" ht="15" customHeight="1">
      <c r="A20" s="209"/>
      <c r="B20" s="234" t="s">
        <v>427</v>
      </c>
      <c r="C20" s="223">
        <v>8.2593332999999998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spans="1:26" ht="15" customHeight="1">
      <c r="A21" s="230"/>
      <c r="B21" s="231" t="s">
        <v>623</v>
      </c>
      <c r="C21" s="232">
        <v>161.37450000000001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15" customHeight="1">
      <c r="A22" s="209"/>
      <c r="B22" s="234" t="s">
        <v>431</v>
      </c>
      <c r="C22" s="223">
        <v>31.392000000000003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spans="1:26" ht="15" customHeight="1">
      <c r="A23" s="209"/>
      <c r="B23" s="234" t="s">
        <v>432</v>
      </c>
      <c r="C23" s="223">
        <v>12.262500000000001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1:26" ht="15" customHeight="1">
      <c r="A24" s="209"/>
      <c r="B24" s="234" t="s">
        <v>433</v>
      </c>
      <c r="C24" s="223">
        <v>117.72000000000001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5" customHeight="1">
      <c r="A25" s="230"/>
      <c r="B25" s="231" t="s">
        <v>624</v>
      </c>
      <c r="C25" s="232">
        <v>0.68670000000000009</v>
      </c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</row>
    <row r="26" spans="1:26" ht="15" customHeight="1">
      <c r="A26" s="209"/>
      <c r="B26" s="234" t="s">
        <v>435</v>
      </c>
      <c r="C26" s="223">
        <v>0.24525000000000002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5" customHeight="1">
      <c r="A27" s="209"/>
      <c r="B27" s="234" t="s">
        <v>625</v>
      </c>
      <c r="C27" s="223">
        <v>0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5" customHeight="1">
      <c r="A28" s="209"/>
      <c r="B28" s="234" t="s">
        <v>436</v>
      </c>
      <c r="C28" s="223">
        <v>0.44145000000000001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5" customHeight="1">
      <c r="A29" s="209"/>
      <c r="B29" s="234" t="s">
        <v>626</v>
      </c>
      <c r="C29" s="223">
        <v>0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5" customHeight="1">
      <c r="A30" s="230"/>
      <c r="B30" s="231" t="s">
        <v>98</v>
      </c>
      <c r="C30" s="232">
        <v>4.9050000000000002</v>
      </c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</row>
    <row r="31" spans="1:26" ht="15" customHeight="1">
      <c r="A31" s="209"/>
      <c r="B31" s="234" t="s">
        <v>437</v>
      </c>
      <c r="C31" s="223">
        <v>4.9050000000000002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5" customHeight="1">
      <c r="A32" s="230"/>
      <c r="B32" s="231" t="s">
        <v>438</v>
      </c>
      <c r="C32" s="232">
        <v>79.289400000000001</v>
      </c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</row>
    <row r="33" spans="1:26" ht="15" customHeight="1">
      <c r="A33" s="209"/>
      <c r="B33" s="234" t="s">
        <v>627</v>
      </c>
      <c r="C33" s="223">
        <v>0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5" customHeight="1">
      <c r="A34" s="209"/>
      <c r="B34" s="234" t="s">
        <v>628</v>
      </c>
      <c r="C34" s="223">
        <v>0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5" customHeight="1">
      <c r="A35" s="209"/>
      <c r="B35" s="234" t="s">
        <v>439</v>
      </c>
      <c r="C35" s="223">
        <v>23.2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5" customHeight="1">
      <c r="A36" s="209"/>
      <c r="B36" s="234" t="s">
        <v>440</v>
      </c>
      <c r="C36" s="223">
        <v>24.525000000000002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spans="1:26" ht="15" customHeight="1">
      <c r="A37" s="209"/>
      <c r="B37" s="234" t="s">
        <v>629</v>
      </c>
      <c r="C37" s="223">
        <v>0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26" ht="15" customHeight="1">
      <c r="A38" s="209"/>
      <c r="B38" s="234" t="s">
        <v>441</v>
      </c>
      <c r="C38" s="223">
        <v>29.430000000000003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spans="1:26" ht="15" customHeight="1">
      <c r="A39" s="209"/>
      <c r="B39" s="234" t="s">
        <v>630</v>
      </c>
      <c r="C39" s="223">
        <v>0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spans="1:26" ht="15" customHeight="1">
      <c r="A40" s="209"/>
      <c r="B40" s="234" t="s">
        <v>631</v>
      </c>
      <c r="C40" s="223">
        <v>0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spans="1:26" ht="15" customHeight="1">
      <c r="A41" s="209"/>
      <c r="B41" s="234" t="s">
        <v>442</v>
      </c>
      <c r="C41" s="223">
        <v>2.1343999999999999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spans="1:26" ht="15" customHeight="1">
      <c r="A42" s="209"/>
      <c r="B42" s="235" t="s">
        <v>632</v>
      </c>
      <c r="C42" s="236">
        <v>283.65643330000006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 spans="1:26" ht="15" customHeight="1">
      <c r="A43" s="209"/>
      <c r="B43" s="222" t="s">
        <v>633</v>
      </c>
      <c r="C43" s="228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spans="1:26" ht="15" customHeight="1">
      <c r="A44" s="209"/>
      <c r="B44" s="224" t="s">
        <v>622</v>
      </c>
      <c r="C44" s="229">
        <v>2.0679479999999999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spans="1:26" ht="15" customHeight="1">
      <c r="A45" s="230"/>
      <c r="B45" s="231" t="s">
        <v>425</v>
      </c>
      <c r="C45" s="237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</row>
    <row r="46" spans="1:26" ht="15" customHeight="1">
      <c r="A46" s="209"/>
      <c r="B46" s="238" t="s">
        <v>428</v>
      </c>
      <c r="C46" s="223">
        <v>1.675548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spans="1:26" ht="15" customHeight="1">
      <c r="A47" s="209"/>
      <c r="B47" s="238" t="s">
        <v>429</v>
      </c>
      <c r="C47" s="223">
        <v>0.39240000000000003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spans="1:26" ht="15" customHeight="1">
      <c r="A48" s="209"/>
      <c r="B48" s="235" t="s">
        <v>634</v>
      </c>
      <c r="C48" s="236">
        <v>2.0679479999999999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spans="1:26" ht="15" customHeight="1">
      <c r="A49" s="209"/>
      <c r="B49" s="219" t="s">
        <v>635</v>
      </c>
      <c r="C49" s="220">
        <v>429.65643330000006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spans="1:26" ht="15" customHeight="1">
      <c r="A50" s="209"/>
      <c r="B50" s="239" t="s">
        <v>636</v>
      </c>
      <c r="C50" s="240">
        <v>429.65643330000006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spans="1:26" ht="15" customHeight="1">
      <c r="A51" s="84"/>
      <c r="B51" s="221"/>
      <c r="C51" s="221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spans="1:26" ht="15" customHeight="1">
      <c r="A52" s="209"/>
      <c r="B52" s="214" t="s">
        <v>637</v>
      </c>
      <c r="C52" s="215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spans="1:26" ht="15" customHeight="1">
      <c r="A53" s="209"/>
      <c r="B53" s="222" t="s">
        <v>620</v>
      </c>
      <c r="C53" s="223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 spans="1:26" ht="15" customHeight="1">
      <c r="A54" s="209"/>
      <c r="B54" s="224" t="s">
        <v>638</v>
      </c>
      <c r="C54" s="229">
        <v>23.249700000000001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spans="1:26" ht="15" customHeight="1">
      <c r="A55" s="230"/>
      <c r="B55" s="231" t="s">
        <v>445</v>
      </c>
      <c r="C55" s="232">
        <v>23.249700000000001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</row>
    <row r="56" spans="1:26" ht="15" customHeight="1">
      <c r="A56" s="209"/>
      <c r="B56" s="238" t="s">
        <v>446</v>
      </c>
      <c r="C56" s="223">
        <v>23.249700000000001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spans="1:26" ht="15" customHeight="1">
      <c r="A57" s="209"/>
      <c r="B57" s="235" t="s">
        <v>639</v>
      </c>
      <c r="C57" s="236">
        <v>23.249700000000001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spans="1:26" ht="15" customHeight="1">
      <c r="A58" s="209"/>
      <c r="B58" s="219" t="s">
        <v>640</v>
      </c>
      <c r="C58" s="220">
        <v>23.249700000000001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spans="1:26" ht="15" customHeight="1">
      <c r="A59" s="209"/>
      <c r="B59" s="239" t="s">
        <v>641</v>
      </c>
      <c r="C59" s="240">
        <v>23.249700000000001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spans="1:26" ht="15" customHeight="1">
      <c r="A60" s="84"/>
      <c r="B60" s="221"/>
      <c r="C60" s="221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spans="1:26" ht="15" customHeight="1">
      <c r="A61" s="209"/>
      <c r="B61" s="214" t="s">
        <v>642</v>
      </c>
      <c r="C61" s="215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spans="1:26" ht="15" customHeight="1">
      <c r="A62" s="209"/>
      <c r="B62" s="222" t="s">
        <v>620</v>
      </c>
      <c r="C62" s="223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spans="1:26" ht="15" customHeight="1">
      <c r="A63" s="209"/>
      <c r="B63" s="224" t="s">
        <v>621</v>
      </c>
      <c r="C63" s="229">
        <v>20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spans="1:26" ht="15" customHeight="1">
      <c r="A64" s="209"/>
      <c r="B64" s="241" t="s">
        <v>575</v>
      </c>
      <c r="C64" s="242">
        <v>20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spans="1:26" ht="15" customHeight="1">
      <c r="A65" s="209"/>
      <c r="B65" s="222" t="s">
        <v>620</v>
      </c>
      <c r="C65" s="223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spans="1:26" ht="15" customHeight="1">
      <c r="A66" s="209"/>
      <c r="B66" s="224" t="s">
        <v>643</v>
      </c>
      <c r="C66" s="229">
        <v>212.05974000000001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spans="1:26" ht="15" customHeight="1">
      <c r="A67" s="230"/>
      <c r="B67" s="231" t="s">
        <v>623</v>
      </c>
      <c r="C67" s="232">
        <v>97.8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</row>
    <row r="68" spans="1:26" ht="15" customHeight="1">
      <c r="A68" s="209"/>
      <c r="B68" s="238" t="s">
        <v>449</v>
      </c>
      <c r="C68" s="223">
        <v>58.68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spans="1:26" ht="15" customHeight="1">
      <c r="A69" s="209"/>
      <c r="B69" s="238" t="s">
        <v>450</v>
      </c>
      <c r="C69" s="223">
        <v>29.34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spans="1:26" ht="15" customHeight="1">
      <c r="A70" s="209"/>
      <c r="B70" s="238" t="s">
        <v>451</v>
      </c>
      <c r="C70" s="223">
        <v>9.7799999999999994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spans="1:26" ht="15" customHeight="1">
      <c r="A71" s="230"/>
      <c r="B71" s="231" t="s">
        <v>644</v>
      </c>
      <c r="C71" s="232">
        <v>0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</row>
    <row r="72" spans="1:26" ht="15" customHeight="1">
      <c r="A72" s="209"/>
      <c r="B72" s="243" t="s">
        <v>645</v>
      </c>
      <c r="C72" s="223">
        <v>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spans="1:26" ht="15" customHeight="1">
      <c r="A73" s="230"/>
      <c r="B73" s="231" t="s">
        <v>624</v>
      </c>
      <c r="C73" s="232">
        <v>0.1467</v>
      </c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</row>
    <row r="74" spans="1:26" ht="15" customHeight="1">
      <c r="A74" s="209"/>
      <c r="B74" s="243" t="s">
        <v>455</v>
      </c>
      <c r="C74" s="223">
        <v>0.1467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spans="1:26" ht="15" customHeight="1">
      <c r="A75" s="209"/>
      <c r="B75" s="231" t="s">
        <v>467</v>
      </c>
      <c r="C75" s="232">
        <v>1.7604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spans="1:26" ht="15" customHeight="1">
      <c r="A76" s="209"/>
      <c r="B76" s="243" t="s">
        <v>646</v>
      </c>
      <c r="C76" s="223">
        <v>0.78239999999999998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spans="1:26" ht="15" customHeight="1">
      <c r="A77" s="209"/>
      <c r="B77" s="243" t="s">
        <v>647</v>
      </c>
      <c r="C77" s="223">
        <v>0.97799999999999998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spans="1:26" ht="15" customHeight="1">
      <c r="A78" s="230"/>
      <c r="B78" s="231" t="s">
        <v>648</v>
      </c>
      <c r="C78" s="232">
        <v>84.010199999999998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</row>
    <row r="79" spans="1:26" ht="15" customHeight="1">
      <c r="A79" s="209"/>
      <c r="B79" s="238" t="s">
        <v>457</v>
      </c>
      <c r="C79" s="223">
        <v>84.010199999999998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spans="1:26" ht="15" customHeight="1">
      <c r="A80" s="230"/>
      <c r="B80" s="231" t="s">
        <v>438</v>
      </c>
      <c r="C80" s="232">
        <v>28.34244</v>
      </c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</row>
    <row r="81" spans="1:26" ht="15" customHeight="1">
      <c r="A81" s="209"/>
      <c r="B81" s="238" t="s">
        <v>458</v>
      </c>
      <c r="C81" s="223">
        <v>3.9119999999999999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spans="1:26" ht="15" customHeight="1">
      <c r="A82" s="209"/>
      <c r="B82" s="238" t="s">
        <v>459</v>
      </c>
      <c r="C82" s="223">
        <v>0.97799999999999998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spans="1:26" ht="15" customHeight="1">
      <c r="A83" s="209"/>
      <c r="B83" s="238" t="s">
        <v>649</v>
      </c>
      <c r="C83" s="223">
        <v>0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spans="1:26" ht="15" customHeight="1">
      <c r="A84" s="209"/>
      <c r="B84" s="238" t="s">
        <v>650</v>
      </c>
      <c r="C84" s="223">
        <v>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spans="1:26" ht="15" customHeight="1">
      <c r="A85" s="209"/>
      <c r="B85" s="238" t="s">
        <v>460</v>
      </c>
      <c r="C85" s="223">
        <v>2.9144399999999999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spans="1:26" ht="15" customHeight="1">
      <c r="A86" s="209"/>
      <c r="B86" s="238" t="s">
        <v>461</v>
      </c>
      <c r="C86" s="223">
        <v>20.538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spans="1:26" ht="15" customHeight="1">
      <c r="A87" s="209"/>
      <c r="B87" s="235" t="s">
        <v>651</v>
      </c>
      <c r="C87" s="236">
        <v>232.05974000000001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spans="1:26" ht="15" customHeight="1">
      <c r="A88" s="209"/>
      <c r="B88" s="222" t="s">
        <v>652</v>
      </c>
      <c r="C88" s="22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spans="1:26" ht="15" customHeight="1">
      <c r="A89" s="209"/>
      <c r="B89" s="224" t="s">
        <v>653</v>
      </c>
      <c r="C89" s="229">
        <v>355.30739999999997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spans="1:26" ht="15" customHeight="1">
      <c r="A90" s="230"/>
      <c r="B90" s="244" t="s">
        <v>623</v>
      </c>
      <c r="C90" s="229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</row>
    <row r="91" spans="1:26" ht="15" customHeight="1">
      <c r="A91" s="209"/>
      <c r="B91" s="238" t="s">
        <v>452</v>
      </c>
      <c r="C91" s="223">
        <v>7.8239999999999998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spans="1:26" ht="15" customHeight="1">
      <c r="A92" s="209"/>
      <c r="B92" s="238" t="s">
        <v>453</v>
      </c>
      <c r="C92" s="223">
        <v>311.29739999999998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spans="1:26" ht="15" customHeight="1">
      <c r="A93" s="209"/>
      <c r="B93" s="238" t="s">
        <v>454</v>
      </c>
      <c r="C93" s="223">
        <v>36.186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spans="1:26" ht="15" customHeight="1">
      <c r="A94" s="209"/>
      <c r="B94" s="235" t="s">
        <v>654</v>
      </c>
      <c r="C94" s="236">
        <v>355.30739999999997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spans="1:26" ht="15" customHeight="1">
      <c r="A95" s="209"/>
      <c r="B95" s="219" t="s">
        <v>655</v>
      </c>
      <c r="C95" s="220">
        <v>587.36713999999995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spans="1:26" ht="15" customHeight="1">
      <c r="A96" s="209"/>
      <c r="B96" s="239" t="s">
        <v>656</v>
      </c>
      <c r="C96" s="240">
        <v>587.36713999999995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spans="1:26" ht="15" customHeight="1">
      <c r="A97" s="84"/>
      <c r="B97" s="221"/>
      <c r="C97" s="221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spans="1:26" ht="15" customHeight="1">
      <c r="A98" s="209"/>
      <c r="B98" s="214" t="s">
        <v>657</v>
      </c>
      <c r="C98" s="215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spans="1:26" ht="15" customHeight="1">
      <c r="A99" s="84"/>
      <c r="B99" s="245" t="s">
        <v>658</v>
      </c>
      <c r="C99" s="246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spans="1:26" ht="15" customHeight="1">
      <c r="A100" s="84"/>
      <c r="B100" s="234" t="s">
        <v>584</v>
      </c>
      <c r="C100" s="223">
        <v>3.5630000000000002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spans="1:26" ht="15" customHeight="1">
      <c r="A101" s="84"/>
      <c r="B101" s="235" t="s">
        <v>659</v>
      </c>
      <c r="C101" s="236">
        <v>3.5630000000000002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spans="1:26" ht="15" customHeight="1">
      <c r="A102" s="209"/>
      <c r="B102" s="219" t="s">
        <v>660</v>
      </c>
      <c r="C102" s="220">
        <v>3.5630000000000002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spans="1:26" ht="15" customHeight="1">
      <c r="A103" s="84"/>
      <c r="B103" s="221"/>
      <c r="C103" s="221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spans="1:26" ht="15" customHeight="1">
      <c r="A104" s="209"/>
      <c r="B104" s="214" t="s">
        <v>661</v>
      </c>
      <c r="C104" s="215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spans="1:26" ht="15" customHeight="1">
      <c r="A105" s="84"/>
      <c r="B105" s="227" t="s">
        <v>620</v>
      </c>
      <c r="C105" s="228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spans="1:26" ht="15" customHeight="1">
      <c r="A106" s="84"/>
      <c r="B106" s="224" t="s">
        <v>643</v>
      </c>
      <c r="C106" s="229">
        <v>7.78986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spans="1:26" ht="15" customHeight="1">
      <c r="A107" s="84"/>
      <c r="B107" s="247"/>
      <c r="C107" s="248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spans="1:26" ht="15" customHeight="1">
      <c r="A108" s="209"/>
      <c r="B108" s="249"/>
      <c r="C108" s="223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spans="1:26" ht="15" customHeight="1">
      <c r="A109" s="84"/>
      <c r="B109" s="247" t="s">
        <v>438</v>
      </c>
      <c r="C109" s="248">
        <v>0.48750000000000004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spans="1:26" ht="15" customHeight="1">
      <c r="A110" s="84"/>
      <c r="B110" s="249" t="s">
        <v>464</v>
      </c>
      <c r="C110" s="223">
        <v>0.48750000000000004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 spans="1:26" ht="15" customHeight="1">
      <c r="A111" s="84"/>
      <c r="B111" s="247" t="s">
        <v>98</v>
      </c>
      <c r="C111" s="248">
        <v>0.58499999999999996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 spans="1:26" ht="15" customHeight="1">
      <c r="A112" s="84"/>
      <c r="B112" s="249" t="s">
        <v>465</v>
      </c>
      <c r="C112" s="223">
        <v>0.58499999999999996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spans="1:26" ht="15" customHeight="1">
      <c r="A113" s="84"/>
      <c r="B113" s="247" t="s">
        <v>425</v>
      </c>
      <c r="C113" s="248">
        <v>0.29249999999999998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spans="1:26" ht="15" customHeight="1">
      <c r="A114" s="84"/>
      <c r="B114" s="249" t="s">
        <v>466</v>
      </c>
      <c r="C114" s="223">
        <v>0.29249999999999998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 spans="1:26" ht="15" customHeight="1">
      <c r="A115" s="84"/>
      <c r="B115" s="247" t="s">
        <v>467</v>
      </c>
      <c r="C115" s="250">
        <v>0.28236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 spans="1:26" ht="15" customHeight="1">
      <c r="A116" s="84"/>
      <c r="B116" s="249" t="s">
        <v>468</v>
      </c>
      <c r="C116" s="223">
        <v>0.28236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 spans="1:26" ht="15" customHeight="1">
      <c r="A117" s="84"/>
      <c r="B117" s="247" t="s">
        <v>644</v>
      </c>
      <c r="C117" s="248">
        <v>6.1425000000000001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 spans="1:26" ht="15" customHeight="1">
      <c r="A118" s="84"/>
      <c r="B118" s="249" t="s">
        <v>470</v>
      </c>
      <c r="C118" s="223">
        <v>6.1425000000000001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 spans="1:26" ht="15" customHeight="1">
      <c r="A119" s="84"/>
      <c r="B119" s="227" t="s">
        <v>620</v>
      </c>
      <c r="C119" s="228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 spans="1:26" ht="15" customHeight="1">
      <c r="A120" s="84"/>
      <c r="B120" s="224" t="s">
        <v>662</v>
      </c>
      <c r="C120" s="229">
        <v>416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 spans="1:26" ht="15" customHeight="1">
      <c r="A121" s="84"/>
      <c r="B121" s="249" t="s">
        <v>577</v>
      </c>
      <c r="C121" s="223">
        <v>15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 spans="1:26" ht="15" customHeight="1">
      <c r="A122" s="84"/>
      <c r="B122" s="249" t="s">
        <v>587</v>
      </c>
      <c r="C122" s="223">
        <v>388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 spans="1:26" ht="15" customHeight="1">
      <c r="A123" s="84"/>
      <c r="B123" s="249" t="s">
        <v>663</v>
      </c>
      <c r="C123" s="223">
        <v>3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 spans="1:26" ht="15" customHeight="1">
      <c r="A124" s="84"/>
      <c r="B124" s="249" t="s">
        <v>580</v>
      </c>
      <c r="C124" s="223">
        <v>10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 spans="1:26" ht="15" customHeight="1">
      <c r="A125" s="84"/>
      <c r="B125" s="235" t="s">
        <v>664</v>
      </c>
      <c r="C125" s="236">
        <v>423.78985999999998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 spans="1:26" ht="15" customHeight="1">
      <c r="A126" s="84"/>
      <c r="B126" s="222" t="s">
        <v>652</v>
      </c>
      <c r="C126" s="223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 spans="1:26" ht="15" customHeight="1">
      <c r="A127" s="84"/>
      <c r="B127" s="251" t="s">
        <v>653</v>
      </c>
      <c r="C127" s="229">
        <v>14.040000000000001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 spans="1:26" ht="15" customHeight="1">
      <c r="A128" s="84"/>
      <c r="B128" s="231" t="s">
        <v>644</v>
      </c>
      <c r="C128" s="232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 spans="1:26" ht="15" customHeight="1">
      <c r="A129" s="84"/>
      <c r="B129" s="241" t="s">
        <v>471</v>
      </c>
      <c r="C129" s="242">
        <v>14.040000000000001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 spans="1:26" ht="15" customHeight="1">
      <c r="A130" s="84"/>
      <c r="B130" s="222" t="s">
        <v>665</v>
      </c>
      <c r="C130" s="223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 spans="1:26" ht="15" customHeight="1">
      <c r="A131" s="84"/>
      <c r="B131" s="251" t="s">
        <v>666</v>
      </c>
      <c r="C131" s="229">
        <v>87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 spans="1:26" ht="15" customHeight="1">
      <c r="A132" s="84"/>
      <c r="B132" s="249" t="s">
        <v>667</v>
      </c>
      <c r="C132" s="223">
        <v>87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 spans="1:26" ht="15" customHeight="1">
      <c r="A133" s="84"/>
      <c r="B133" s="235" t="s">
        <v>668</v>
      </c>
      <c r="C133" s="236">
        <v>101.04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 spans="1:26" ht="15" customHeight="1">
      <c r="A134" s="84"/>
      <c r="B134" s="239" t="s">
        <v>669</v>
      </c>
      <c r="C134" s="240">
        <v>524.82985999999994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 spans="1:26" ht="15" customHeight="1">
      <c r="A135" s="84"/>
      <c r="B135" s="239" t="s">
        <v>670</v>
      </c>
      <c r="C135" s="240">
        <v>524.82985999999994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 spans="1:26" ht="15" customHeight="1">
      <c r="A136" s="84"/>
      <c r="B136" s="252"/>
      <c r="C136" s="253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 spans="1:26" ht="15" customHeight="1">
      <c r="A137" s="84"/>
      <c r="B137" s="235" t="s">
        <v>671</v>
      </c>
      <c r="C137" s="236" t="s">
        <v>40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 spans="1:26" ht="15" customHeight="1">
      <c r="A138" s="84"/>
      <c r="B138" s="254" t="s">
        <v>672</v>
      </c>
      <c r="C138" s="218" t="s">
        <v>615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 spans="1:26" ht="15" customHeight="1">
      <c r="A139" s="84"/>
      <c r="B139" s="255" t="s">
        <v>673</v>
      </c>
      <c r="C139" s="218">
        <v>966.31873330000008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 spans="1:26" ht="15" customHeight="1">
      <c r="A140" s="84"/>
      <c r="B140" s="255" t="s">
        <v>674</v>
      </c>
      <c r="C140" s="218">
        <v>458.41534799999999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 spans="1:26" ht="15" customHeight="1">
      <c r="A141" s="84"/>
      <c r="B141" s="256" t="s">
        <v>675</v>
      </c>
      <c r="C141" s="257">
        <v>1424.7340813000001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 spans="1:26" ht="15" customHeight="1">
      <c r="A142" s="84"/>
      <c r="B142" s="130"/>
      <c r="C142" s="258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 spans="1:26" ht="15" customHeight="1">
      <c r="A143" s="84"/>
      <c r="B143" s="235" t="s">
        <v>676</v>
      </c>
      <c r="C143" s="236" t="s">
        <v>40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 spans="1:26" ht="15" customHeight="1">
      <c r="A144" s="84"/>
      <c r="B144" s="254" t="s">
        <v>677</v>
      </c>
      <c r="C144" s="218" t="s">
        <v>615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 spans="1:26" ht="15" customHeight="1">
      <c r="A145" s="84"/>
      <c r="B145" s="255" t="s">
        <v>678</v>
      </c>
      <c r="C145" s="218">
        <v>4321.9214600349715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 spans="1:26" ht="15" customHeight="1">
      <c r="A146" s="84"/>
      <c r="B146" s="255" t="s">
        <v>679</v>
      </c>
      <c r="C146" s="218">
        <v>606.17428870000003</v>
      </c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 spans="1:26" ht="15" customHeight="1">
      <c r="A147" s="84"/>
      <c r="B147" s="256" t="s">
        <v>680</v>
      </c>
      <c r="C147" s="257">
        <v>4928.0957487349715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 spans="1:26" ht="15" customHeight="1">
      <c r="A148" s="84"/>
      <c r="B148" s="254" t="s">
        <v>681</v>
      </c>
      <c r="C148" s="218" t="s">
        <v>615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 spans="1:26" ht="15" customHeight="1">
      <c r="A149" s="84"/>
      <c r="B149" s="255" t="s">
        <v>682</v>
      </c>
      <c r="C149" s="218" t="s">
        <v>615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 spans="1:26" ht="15" customHeight="1">
      <c r="A150" s="84"/>
      <c r="B150" s="255" t="s">
        <v>683</v>
      </c>
      <c r="C150" s="218" t="s">
        <v>615</v>
      </c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 spans="1:26" ht="15" customHeight="1">
      <c r="A151" s="84"/>
      <c r="B151" s="259" t="s">
        <v>684</v>
      </c>
      <c r="C151" s="257" t="s">
        <v>615</v>
      </c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 spans="1:26" ht="15" customHeight="1">
      <c r="A152" s="84"/>
      <c r="B152" s="254" t="s">
        <v>685</v>
      </c>
      <c r="C152" s="218" t="s">
        <v>615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 spans="1:26" ht="15" customHeight="1">
      <c r="A153" s="84"/>
      <c r="B153" s="255" t="s">
        <v>686</v>
      </c>
      <c r="C153" s="218">
        <v>4321.9214600349715</v>
      </c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 spans="1:26" ht="15" customHeight="1">
      <c r="A154" s="84"/>
      <c r="B154" s="260" t="s">
        <v>687</v>
      </c>
      <c r="C154" s="218">
        <v>606.17428870000003</v>
      </c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spans="1:26" ht="15" customHeight="1">
      <c r="A155" s="84"/>
      <c r="B155" s="261" t="s">
        <v>688</v>
      </c>
      <c r="C155" s="240">
        <v>4928.0957487349715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spans="1:26" ht="15" customHeight="1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spans="1:26" ht="12.75" customHeight="1">
      <c r="A157" s="84"/>
      <c r="B157" s="84"/>
      <c r="C157" s="262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spans="1:26" ht="12.75" customHeight="1">
      <c r="A158" s="84"/>
      <c r="B158" s="84"/>
      <c r="C158" s="262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spans="1:26" ht="12.75" customHeight="1">
      <c r="A159" s="84"/>
      <c r="B159" s="84"/>
      <c r="C159" s="262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spans="1:26" ht="12.75" customHeight="1">
      <c r="A160" s="84"/>
      <c r="B160" s="84"/>
      <c r="C160" s="262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spans="1:26" ht="12.75" customHeight="1">
      <c r="A161" s="84"/>
      <c r="B161" s="84"/>
      <c r="C161" s="262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spans="1:26" ht="12.75" customHeight="1">
      <c r="A162" s="84"/>
      <c r="B162" s="84"/>
      <c r="C162" s="262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spans="1:26" ht="12.75" customHeight="1">
      <c r="A163" s="84"/>
      <c r="B163" s="84"/>
      <c r="C163" s="262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spans="1:26" ht="12.75" customHeight="1">
      <c r="A164" s="84"/>
      <c r="B164" s="84"/>
      <c r="C164" s="262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spans="1:26" ht="12.75" customHeight="1">
      <c r="A165" s="84"/>
      <c r="B165" s="84"/>
      <c r="C165" s="262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spans="1:26" ht="12.75" customHeight="1">
      <c r="A166" s="84"/>
      <c r="B166" s="84"/>
      <c r="C166" s="262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spans="1:26" ht="12.75" customHeight="1">
      <c r="A167" s="84"/>
      <c r="B167" s="84"/>
      <c r="C167" s="262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spans="1:26" ht="12.75" customHeight="1">
      <c r="A168" s="84"/>
      <c r="B168" s="84"/>
      <c r="C168" s="262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spans="1:26" ht="12.75" customHeight="1">
      <c r="A169" s="84"/>
      <c r="B169" s="84"/>
      <c r="C169" s="262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spans="1:26" ht="12.75" customHeight="1">
      <c r="A170" s="84"/>
      <c r="B170" s="84"/>
      <c r="C170" s="262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 spans="1:26" ht="12.75" customHeight="1">
      <c r="A171" s="84"/>
      <c r="B171" s="84"/>
      <c r="C171" s="262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 spans="1:26" ht="12.75" customHeight="1">
      <c r="A172" s="84"/>
      <c r="B172" s="84"/>
      <c r="C172" s="262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 spans="1:26" ht="12.75" customHeight="1">
      <c r="A173" s="84"/>
      <c r="B173" s="84"/>
      <c r="C173" s="262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 spans="1:26" ht="12.75" customHeight="1">
      <c r="A174" s="84"/>
      <c r="B174" s="84"/>
      <c r="C174" s="262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 spans="1:26" ht="12.75" customHeight="1">
      <c r="A175" s="84"/>
      <c r="B175" s="84"/>
      <c r="C175" s="262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 spans="1:26" ht="12.75" customHeight="1">
      <c r="A176" s="84"/>
      <c r="B176" s="84"/>
      <c r="C176" s="262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 spans="1:26" ht="12.75" customHeight="1">
      <c r="A177" s="84"/>
      <c r="B177" s="84"/>
      <c r="C177" s="262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 spans="1:26" ht="12.75" customHeight="1">
      <c r="A178" s="84"/>
      <c r="B178" s="84"/>
      <c r="C178" s="262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 spans="1:26" ht="12.75" customHeight="1">
      <c r="A179" s="84"/>
      <c r="B179" s="84"/>
      <c r="C179" s="262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 spans="1:26" ht="12.75" customHeight="1">
      <c r="A180" s="84"/>
      <c r="B180" s="84"/>
      <c r="C180" s="262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 spans="1:26" ht="12.75" customHeight="1">
      <c r="A181" s="84"/>
      <c r="B181" s="84"/>
      <c r="C181" s="262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 spans="1:26" ht="12.75" customHeight="1">
      <c r="A182" s="84"/>
      <c r="B182" s="84"/>
      <c r="C182" s="262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 spans="1:26" ht="12.75" customHeight="1">
      <c r="A183" s="84"/>
      <c r="B183" s="84"/>
      <c r="C183" s="262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 spans="1:26" ht="12.75" customHeight="1">
      <c r="A184" s="84"/>
      <c r="B184" s="84"/>
      <c r="C184" s="262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 spans="1:26" ht="12.75" customHeight="1">
      <c r="A185" s="84"/>
      <c r="B185" s="84"/>
      <c r="C185" s="262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 spans="1:26" ht="12.75" customHeight="1">
      <c r="A186" s="84"/>
      <c r="B186" s="84"/>
      <c r="C186" s="262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 spans="1:26" ht="12.75" customHeight="1">
      <c r="A187" s="84"/>
      <c r="B187" s="84"/>
      <c r="C187" s="262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 spans="1:26" ht="12.75" customHeight="1">
      <c r="A188" s="84"/>
      <c r="B188" s="84"/>
      <c r="C188" s="262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 spans="1:26" ht="12.75" customHeight="1">
      <c r="A189" s="84"/>
      <c r="B189" s="84"/>
      <c r="C189" s="262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spans="1:26" ht="12.75" customHeight="1">
      <c r="A190" s="84"/>
      <c r="B190" s="84"/>
      <c r="C190" s="26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 spans="1:26" ht="12.75" customHeight="1">
      <c r="A191" s="84"/>
      <c r="B191" s="84"/>
      <c r="C191" s="262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spans="1:26" ht="12.75" customHeight="1">
      <c r="A192" s="84"/>
      <c r="B192" s="84"/>
      <c r="C192" s="262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 spans="1:26" ht="12.75" customHeight="1">
      <c r="A193" s="84"/>
      <c r="B193" s="84"/>
      <c r="C193" s="262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 spans="1:26" ht="12.75" customHeight="1">
      <c r="A194" s="84"/>
      <c r="B194" s="84"/>
      <c r="C194" s="262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 spans="1:26" ht="12.75" customHeight="1">
      <c r="A195" s="84"/>
      <c r="B195" s="84"/>
      <c r="C195" s="262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 spans="1:26" ht="12.75" customHeight="1">
      <c r="A196" s="84"/>
      <c r="B196" s="84"/>
      <c r="C196" s="262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 spans="1:26" ht="12.75" customHeight="1">
      <c r="A197" s="84"/>
      <c r="B197" s="84"/>
      <c r="C197" s="262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 spans="1:26" ht="12.75" customHeight="1">
      <c r="A198" s="84"/>
      <c r="B198" s="84"/>
      <c r="C198" s="262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 spans="1:26" ht="12.75" customHeight="1">
      <c r="A199" s="84"/>
      <c r="B199" s="84"/>
      <c r="C199" s="262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 spans="1:26" ht="12.75" customHeight="1">
      <c r="A200" s="84"/>
      <c r="B200" s="84"/>
      <c r="C200" s="262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 spans="1:26" ht="12.75" customHeight="1">
      <c r="A201" s="84"/>
      <c r="B201" s="84"/>
      <c r="C201" s="262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 spans="1:26" ht="12.75" customHeight="1">
      <c r="A202" s="84"/>
      <c r="B202" s="84"/>
      <c r="C202" s="262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 spans="1:26" ht="12.75" customHeight="1">
      <c r="A203" s="84"/>
      <c r="B203" s="84"/>
      <c r="C203" s="262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 spans="1:26" ht="12.75" customHeight="1">
      <c r="A204" s="84"/>
      <c r="B204" s="84"/>
      <c r="C204" s="262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 spans="1:26" ht="12.75" customHeight="1">
      <c r="A205" s="84"/>
      <c r="B205" s="84"/>
      <c r="C205" s="262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 spans="1:26" ht="12.75" customHeight="1">
      <c r="A206" s="84"/>
      <c r="B206" s="84"/>
      <c r="C206" s="262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 spans="1:26" ht="12.75" customHeight="1">
      <c r="A207" s="84"/>
      <c r="B207" s="84"/>
      <c r="C207" s="262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 spans="1:26" ht="12.75" customHeight="1">
      <c r="A208" s="84"/>
      <c r="B208" s="84"/>
      <c r="C208" s="262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 spans="1:26" ht="12.75" customHeight="1">
      <c r="A209" s="84"/>
      <c r="B209" s="84"/>
      <c r="C209" s="262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 spans="1:26" ht="12.75" customHeight="1">
      <c r="A210" s="84"/>
      <c r="B210" s="84"/>
      <c r="C210" s="262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 spans="1:26" ht="12.75" customHeight="1">
      <c r="A211" s="84"/>
      <c r="B211" s="84"/>
      <c r="C211" s="262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 spans="1:26" ht="12.75" customHeight="1">
      <c r="A212" s="84"/>
      <c r="B212" s="84"/>
      <c r="C212" s="262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 spans="1:26" ht="12.75" customHeight="1">
      <c r="A213" s="84"/>
      <c r="B213" s="84"/>
      <c r="C213" s="262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 spans="1:26" ht="12.75" customHeight="1">
      <c r="A214" s="84"/>
      <c r="B214" s="84"/>
      <c r="C214" s="262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 spans="1:26" ht="12.75" customHeight="1">
      <c r="A215" s="84"/>
      <c r="B215" s="84"/>
      <c r="C215" s="262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 spans="1:26" ht="12.75" customHeight="1">
      <c r="A216" s="84"/>
      <c r="B216" s="84"/>
      <c r="C216" s="262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 spans="1:26" ht="12.75" customHeight="1">
      <c r="A217" s="84"/>
      <c r="B217" s="84"/>
      <c r="C217" s="262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 spans="1:26" ht="12.75" customHeight="1">
      <c r="A218" s="84"/>
      <c r="B218" s="84"/>
      <c r="C218" s="262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spans="1:26" ht="12.75" customHeight="1">
      <c r="A219" s="84"/>
      <c r="B219" s="84"/>
      <c r="C219" s="262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 spans="1:26" ht="12.75" customHeight="1">
      <c r="A220" s="84"/>
      <c r="B220" s="84"/>
      <c r="C220" s="262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 spans="1:26" ht="12.75" customHeight="1">
      <c r="A221" s="84"/>
      <c r="B221" s="84"/>
      <c r="C221" s="262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 spans="1:26" ht="12.75" customHeight="1">
      <c r="A222" s="84"/>
      <c r="B222" s="84"/>
      <c r="C222" s="262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 spans="1:26" ht="12.75" customHeight="1">
      <c r="A223" s="84"/>
      <c r="B223" s="84"/>
      <c r="C223" s="262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 spans="1:26" ht="12.75" customHeight="1">
      <c r="A224" s="84"/>
      <c r="B224" s="84"/>
      <c r="C224" s="262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 spans="1:26" ht="12.75" customHeight="1">
      <c r="A225" s="84"/>
      <c r="B225" s="84"/>
      <c r="C225" s="262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 spans="1:26" ht="12.75" customHeight="1">
      <c r="A226" s="84"/>
      <c r="B226" s="84"/>
      <c r="C226" s="262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 spans="1:26" ht="12.75" customHeight="1">
      <c r="A227" s="84"/>
      <c r="B227" s="84"/>
      <c r="C227" s="262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 spans="1:26" ht="12.75" customHeight="1">
      <c r="A228" s="84"/>
      <c r="B228" s="84"/>
      <c r="C228" s="262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 spans="1:26" ht="12.75" customHeight="1">
      <c r="A229" s="84"/>
      <c r="B229" s="84"/>
      <c r="C229" s="262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 spans="1:26" ht="12.75" customHeight="1">
      <c r="A230" s="84"/>
      <c r="B230" s="84"/>
      <c r="C230" s="262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 spans="1:26" ht="12.75" customHeight="1">
      <c r="A231" s="84"/>
      <c r="B231" s="84"/>
      <c r="C231" s="262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 spans="1:26" ht="12.75" customHeight="1">
      <c r="A232" s="84"/>
      <c r="B232" s="84"/>
      <c r="C232" s="262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 spans="1:26" ht="12.75" customHeight="1">
      <c r="A233" s="84"/>
      <c r="B233" s="84"/>
      <c r="C233" s="262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 spans="1:26" ht="12.75" customHeight="1">
      <c r="A234" s="84"/>
      <c r="B234" s="84"/>
      <c r="C234" s="262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 spans="1:26" ht="12.75" customHeight="1">
      <c r="A235" s="84"/>
      <c r="B235" s="84"/>
      <c r="C235" s="262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 spans="1:26" ht="12.75" customHeight="1">
      <c r="A236" s="84"/>
      <c r="B236" s="84"/>
      <c r="C236" s="262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 spans="1:26" ht="12.75" customHeight="1">
      <c r="A237" s="84"/>
      <c r="B237" s="84"/>
      <c r="C237" s="262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 spans="1:26" ht="12.75" customHeight="1">
      <c r="A238" s="84"/>
      <c r="B238" s="84"/>
      <c r="C238" s="262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 spans="1:26" ht="12.75" customHeight="1">
      <c r="A239" s="84"/>
      <c r="B239" s="84"/>
      <c r="C239" s="262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 spans="1:26" ht="12.75" customHeight="1">
      <c r="A240" s="84"/>
      <c r="B240" s="84"/>
      <c r="C240" s="262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 spans="1:26" ht="12.75" customHeight="1">
      <c r="A241" s="84"/>
      <c r="B241" s="84"/>
      <c r="C241" s="262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 spans="1:26" ht="12.75" customHeight="1">
      <c r="A242" s="84"/>
      <c r="B242" s="84"/>
      <c r="C242" s="262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 spans="1:26" ht="12.75" customHeight="1">
      <c r="A243" s="84"/>
      <c r="B243" s="84"/>
      <c r="C243" s="262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 spans="1:26" ht="12.75" customHeight="1">
      <c r="A244" s="84"/>
      <c r="B244" s="84"/>
      <c r="C244" s="262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 spans="1:26" ht="12.75" customHeight="1">
      <c r="A245" s="84"/>
      <c r="B245" s="84"/>
      <c r="C245" s="262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 spans="1:26" ht="12.75" customHeight="1">
      <c r="A246" s="84"/>
      <c r="B246" s="84"/>
      <c r="C246" s="262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 spans="1:26" ht="12.75" customHeight="1">
      <c r="A247" s="84"/>
      <c r="B247" s="84"/>
      <c r="C247" s="262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 spans="1:26" ht="12.75" customHeight="1">
      <c r="A248" s="84"/>
      <c r="B248" s="84"/>
      <c r="C248" s="262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 spans="1:26" ht="12.75" customHeight="1">
      <c r="A249" s="84"/>
      <c r="B249" s="84"/>
      <c r="C249" s="262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 spans="1:26" ht="12.75" customHeight="1">
      <c r="A250" s="84"/>
      <c r="B250" s="84"/>
      <c r="C250" s="262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 spans="1:26" ht="12.75" customHeight="1">
      <c r="A251" s="84"/>
      <c r="B251" s="84"/>
      <c r="C251" s="262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 spans="1:26" ht="12.75" customHeight="1">
      <c r="A252" s="84"/>
      <c r="B252" s="84"/>
      <c r="C252" s="262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 spans="1:26" ht="12.75" customHeight="1">
      <c r="A253" s="84"/>
      <c r="B253" s="84"/>
      <c r="C253" s="262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 spans="1:26" ht="12.75" customHeight="1">
      <c r="A254" s="84"/>
      <c r="B254" s="84"/>
      <c r="C254" s="262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 spans="1:26" ht="12.75" customHeight="1">
      <c r="A255" s="84"/>
      <c r="B255" s="84"/>
      <c r="C255" s="262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 spans="1:26" ht="12.75" customHeight="1">
      <c r="A256" s="84"/>
      <c r="B256" s="84"/>
      <c r="C256" s="262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 spans="1:26" ht="12.75" customHeight="1">
      <c r="A257" s="84"/>
      <c r="B257" s="84"/>
      <c r="C257" s="262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 spans="1:26" ht="12.75" customHeight="1">
      <c r="A258" s="84"/>
      <c r="B258" s="84"/>
      <c r="C258" s="262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 spans="1:26" ht="12.75" customHeight="1">
      <c r="A259" s="84"/>
      <c r="B259" s="84"/>
      <c r="C259" s="262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 spans="1:26" ht="12.75" customHeight="1">
      <c r="A260" s="84"/>
      <c r="B260" s="84"/>
      <c r="C260" s="262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 spans="1:26" ht="12.75" customHeight="1">
      <c r="A261" s="84"/>
      <c r="B261" s="84"/>
      <c r="C261" s="262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 spans="1:26" ht="12.75" customHeight="1">
      <c r="A262" s="84"/>
      <c r="B262" s="84"/>
      <c r="C262" s="262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 spans="1:26" ht="12.75" customHeight="1">
      <c r="A263" s="84"/>
      <c r="B263" s="84"/>
      <c r="C263" s="262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 spans="1:26" ht="12.75" customHeight="1">
      <c r="A264" s="84"/>
      <c r="B264" s="84"/>
      <c r="C264" s="262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 spans="1:26" ht="12.75" customHeight="1">
      <c r="A265" s="84"/>
      <c r="B265" s="84"/>
      <c r="C265" s="262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 spans="1:26" ht="12.75" customHeight="1">
      <c r="A266" s="84"/>
      <c r="B266" s="84"/>
      <c r="C266" s="262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 spans="1:26" ht="12.75" customHeight="1">
      <c r="A267" s="84"/>
      <c r="B267" s="84"/>
      <c r="C267" s="262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</row>
    <row r="268" spans="1:26" ht="12.75" customHeight="1">
      <c r="A268" s="84"/>
      <c r="B268" s="84"/>
      <c r="C268" s="262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</row>
    <row r="269" spans="1:26" ht="12.75" customHeight="1">
      <c r="A269" s="84"/>
      <c r="B269" s="84"/>
      <c r="C269" s="262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</row>
    <row r="270" spans="1:26" ht="12.75" customHeight="1">
      <c r="A270" s="84"/>
      <c r="B270" s="84"/>
      <c r="C270" s="262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</row>
    <row r="271" spans="1:26" ht="12.75" customHeight="1">
      <c r="A271" s="84"/>
      <c r="B271" s="84"/>
      <c r="C271" s="262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</row>
    <row r="272" spans="1:26" ht="12.75" customHeight="1">
      <c r="A272" s="84"/>
      <c r="B272" s="84"/>
      <c r="C272" s="262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</row>
    <row r="273" spans="1:26" ht="12.75" customHeight="1">
      <c r="A273" s="84"/>
      <c r="B273" s="84"/>
      <c r="C273" s="262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</row>
    <row r="274" spans="1:26" ht="12.75" customHeight="1">
      <c r="A274" s="84"/>
      <c r="B274" s="84"/>
      <c r="C274" s="262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</row>
    <row r="275" spans="1:26" ht="12.75" customHeight="1">
      <c r="A275" s="84"/>
      <c r="B275" s="84"/>
      <c r="C275" s="262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</row>
    <row r="276" spans="1:26" ht="12.75" customHeight="1">
      <c r="A276" s="84"/>
      <c r="B276" s="84"/>
      <c r="C276" s="262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</row>
    <row r="277" spans="1:26" ht="12.75" customHeight="1">
      <c r="A277" s="84"/>
      <c r="B277" s="84"/>
      <c r="C277" s="262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</row>
    <row r="278" spans="1:26" ht="12.75" customHeight="1">
      <c r="A278" s="84"/>
      <c r="B278" s="84"/>
      <c r="C278" s="262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</row>
    <row r="279" spans="1:26" ht="12.75" customHeight="1">
      <c r="A279" s="84"/>
      <c r="B279" s="84"/>
      <c r="C279" s="262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</row>
    <row r="280" spans="1:26" ht="12.75" customHeight="1">
      <c r="A280" s="84"/>
      <c r="B280" s="84"/>
      <c r="C280" s="262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</row>
    <row r="281" spans="1:26" ht="12.75" customHeight="1">
      <c r="A281" s="84"/>
      <c r="B281" s="84"/>
      <c r="C281" s="262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</row>
    <row r="282" spans="1:26" ht="12.75" customHeight="1">
      <c r="A282" s="84"/>
      <c r="B282" s="84"/>
      <c r="C282" s="262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</row>
    <row r="283" spans="1:26" ht="12.75" customHeight="1">
      <c r="A283" s="84"/>
      <c r="B283" s="84"/>
      <c r="C283" s="262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</row>
    <row r="284" spans="1:26" ht="12.75" customHeight="1">
      <c r="A284" s="84"/>
      <c r="B284" s="84"/>
      <c r="C284" s="262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</row>
    <row r="285" spans="1:26" ht="12.75" customHeight="1">
      <c r="A285" s="84"/>
      <c r="B285" s="84"/>
      <c r="C285" s="262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</row>
    <row r="286" spans="1:26" ht="12.75" customHeight="1">
      <c r="A286" s="84"/>
      <c r="B286" s="84"/>
      <c r="C286" s="262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</row>
    <row r="287" spans="1:26" ht="12.75" customHeight="1">
      <c r="A287" s="84"/>
      <c r="B287" s="84"/>
      <c r="C287" s="262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</row>
    <row r="288" spans="1:26" ht="12.75" customHeight="1">
      <c r="A288" s="84"/>
      <c r="B288" s="84"/>
      <c r="C288" s="262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</row>
    <row r="289" spans="1:26" ht="12.75" customHeight="1">
      <c r="A289" s="84"/>
      <c r="B289" s="84"/>
      <c r="C289" s="262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</row>
    <row r="290" spans="1:26" ht="12.75" customHeight="1">
      <c r="A290" s="84"/>
      <c r="B290" s="84"/>
      <c r="C290" s="262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</row>
    <row r="291" spans="1:26" ht="12.75" customHeight="1">
      <c r="A291" s="84"/>
      <c r="B291" s="84"/>
      <c r="C291" s="262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</row>
    <row r="292" spans="1:26" ht="12.75" customHeight="1">
      <c r="A292" s="84"/>
      <c r="B292" s="84"/>
      <c r="C292" s="262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</row>
    <row r="293" spans="1:26" ht="12.75" customHeight="1">
      <c r="A293" s="84"/>
      <c r="B293" s="84"/>
      <c r="C293" s="262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</row>
    <row r="294" spans="1:26" ht="12.75" customHeight="1">
      <c r="A294" s="84"/>
      <c r="B294" s="84"/>
      <c r="C294" s="262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</row>
    <row r="295" spans="1:26" ht="12.75" customHeight="1">
      <c r="A295" s="84"/>
      <c r="B295" s="84"/>
      <c r="C295" s="262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</row>
    <row r="296" spans="1:26" ht="12.75" customHeight="1">
      <c r="A296" s="84"/>
      <c r="B296" s="84"/>
      <c r="C296" s="262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</row>
    <row r="297" spans="1:26" ht="12.75" customHeight="1">
      <c r="A297" s="84"/>
      <c r="B297" s="84"/>
      <c r="C297" s="262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</row>
    <row r="298" spans="1:26" ht="12.75" customHeight="1">
      <c r="A298" s="84"/>
      <c r="B298" s="84"/>
      <c r="C298" s="262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</row>
    <row r="299" spans="1:26" ht="12.75" customHeight="1">
      <c r="A299" s="84"/>
      <c r="B299" s="84"/>
      <c r="C299" s="262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</row>
    <row r="300" spans="1:26" ht="12.75" customHeight="1">
      <c r="A300" s="84"/>
      <c r="B300" s="84"/>
      <c r="C300" s="262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</row>
    <row r="301" spans="1:26" ht="12.75" customHeight="1">
      <c r="A301" s="84"/>
      <c r="B301" s="84"/>
      <c r="C301" s="262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</row>
    <row r="302" spans="1:26" ht="12.75" customHeight="1">
      <c r="A302" s="84"/>
      <c r="B302" s="84"/>
      <c r="C302" s="262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</row>
    <row r="303" spans="1:26" ht="12.75" customHeight="1">
      <c r="A303" s="84"/>
      <c r="B303" s="84"/>
      <c r="C303" s="262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</row>
    <row r="304" spans="1:26" ht="12.75" customHeight="1">
      <c r="A304" s="84"/>
      <c r="B304" s="84"/>
      <c r="C304" s="262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</row>
    <row r="305" spans="1:26" ht="12.75" customHeight="1">
      <c r="A305" s="84"/>
      <c r="B305" s="84"/>
      <c r="C305" s="262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</row>
    <row r="306" spans="1:26" ht="12.75" customHeight="1">
      <c r="A306" s="84"/>
      <c r="B306" s="84"/>
      <c r="C306" s="262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</row>
    <row r="307" spans="1:26" ht="12.75" customHeight="1">
      <c r="A307" s="84"/>
      <c r="B307" s="84"/>
      <c r="C307" s="262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</row>
    <row r="308" spans="1:26" ht="12.75" customHeight="1">
      <c r="A308" s="84"/>
      <c r="B308" s="84"/>
      <c r="C308" s="262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</row>
    <row r="309" spans="1:26" ht="12.75" customHeight="1">
      <c r="A309" s="84"/>
      <c r="B309" s="84"/>
      <c r="C309" s="262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</row>
    <row r="310" spans="1:26" ht="12.75" customHeight="1">
      <c r="A310" s="84"/>
      <c r="B310" s="84"/>
      <c r="C310" s="262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</row>
    <row r="311" spans="1:26" ht="12.75" customHeight="1">
      <c r="A311" s="84"/>
      <c r="B311" s="84"/>
      <c r="C311" s="262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</row>
    <row r="312" spans="1:26" ht="12.75" customHeight="1">
      <c r="A312" s="84"/>
      <c r="B312" s="84"/>
      <c r="C312" s="262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</row>
    <row r="313" spans="1:26" ht="12.75" customHeight="1">
      <c r="A313" s="84"/>
      <c r="B313" s="84"/>
      <c r="C313" s="262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</row>
    <row r="314" spans="1:26" ht="12.75" customHeight="1">
      <c r="A314" s="84"/>
      <c r="B314" s="84"/>
      <c r="C314" s="262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</row>
    <row r="315" spans="1:26" ht="12.75" customHeight="1">
      <c r="A315" s="84"/>
      <c r="B315" s="84"/>
      <c r="C315" s="262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</row>
    <row r="316" spans="1:26" ht="12.75" customHeight="1">
      <c r="A316" s="84"/>
      <c r="B316" s="84"/>
      <c r="C316" s="262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</row>
    <row r="317" spans="1:26" ht="12.75" customHeight="1">
      <c r="A317" s="84"/>
      <c r="B317" s="84"/>
      <c r="C317" s="262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</row>
    <row r="318" spans="1:26" ht="12.75" customHeight="1">
      <c r="A318" s="84"/>
      <c r="B318" s="84"/>
      <c r="C318" s="262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</row>
    <row r="319" spans="1:26" ht="12.75" customHeight="1">
      <c r="A319" s="84"/>
      <c r="B319" s="84"/>
      <c r="C319" s="262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</row>
    <row r="320" spans="1:26" ht="12.75" customHeight="1">
      <c r="A320" s="84"/>
      <c r="B320" s="84"/>
      <c r="C320" s="262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</row>
    <row r="321" spans="1:26" ht="12.75" customHeight="1">
      <c r="A321" s="84"/>
      <c r="B321" s="84"/>
      <c r="C321" s="262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</row>
    <row r="322" spans="1:26" ht="12.75" customHeight="1">
      <c r="A322" s="84"/>
      <c r="B322" s="84"/>
      <c r="C322" s="262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</row>
    <row r="323" spans="1:26" ht="12.75" customHeight="1">
      <c r="A323" s="84"/>
      <c r="B323" s="84"/>
      <c r="C323" s="262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</row>
    <row r="324" spans="1:26" ht="12.75" customHeight="1">
      <c r="A324" s="84"/>
      <c r="B324" s="84"/>
      <c r="C324" s="262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</row>
    <row r="325" spans="1:26" ht="12.75" customHeight="1">
      <c r="A325" s="84"/>
      <c r="B325" s="84"/>
      <c r="C325" s="262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</row>
    <row r="326" spans="1:26" ht="12.75" customHeight="1">
      <c r="A326" s="84"/>
      <c r="B326" s="84"/>
      <c r="C326" s="262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</row>
    <row r="327" spans="1:26" ht="12.75" customHeight="1">
      <c r="A327" s="84"/>
      <c r="B327" s="84"/>
      <c r="C327" s="262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</row>
    <row r="328" spans="1:26" ht="12.75" customHeight="1">
      <c r="A328" s="84"/>
      <c r="B328" s="84"/>
      <c r="C328" s="262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</row>
    <row r="329" spans="1:26" ht="12.75" customHeight="1">
      <c r="A329" s="84"/>
      <c r="B329" s="84"/>
      <c r="C329" s="262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</row>
    <row r="330" spans="1:26" ht="12.75" customHeight="1">
      <c r="A330" s="84"/>
      <c r="B330" s="84"/>
      <c r="C330" s="262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</row>
    <row r="331" spans="1:26" ht="12.75" customHeight="1">
      <c r="A331" s="84"/>
      <c r="B331" s="84"/>
      <c r="C331" s="262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</row>
    <row r="332" spans="1:26" ht="12.75" customHeight="1">
      <c r="A332" s="84"/>
      <c r="B332" s="84"/>
      <c r="C332" s="262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</row>
    <row r="333" spans="1:26" ht="12.75" customHeight="1">
      <c r="A333" s="84"/>
      <c r="B333" s="84"/>
      <c r="C333" s="262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</row>
    <row r="334" spans="1:26" ht="12.75" customHeight="1">
      <c r="A334" s="84"/>
      <c r="B334" s="84"/>
      <c r="C334" s="262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</row>
    <row r="335" spans="1:26" ht="12.75" customHeight="1">
      <c r="A335" s="84"/>
      <c r="B335" s="84"/>
      <c r="C335" s="262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</row>
    <row r="336" spans="1:26" ht="12.75" customHeight="1">
      <c r="A336" s="84"/>
      <c r="B336" s="84"/>
      <c r="C336" s="262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</row>
    <row r="337" spans="1:26" ht="12.75" customHeight="1">
      <c r="A337" s="84"/>
      <c r="B337" s="84"/>
      <c r="C337" s="262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</row>
    <row r="338" spans="1:26" ht="12.75" customHeight="1">
      <c r="A338" s="84"/>
      <c r="B338" s="84"/>
      <c r="C338" s="262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</row>
    <row r="339" spans="1:26" ht="12.75" customHeight="1">
      <c r="A339" s="84"/>
      <c r="B339" s="84"/>
      <c r="C339" s="262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</row>
    <row r="340" spans="1:26" ht="12.75" customHeight="1">
      <c r="A340" s="84"/>
      <c r="B340" s="84"/>
      <c r="C340" s="262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</row>
    <row r="341" spans="1:26" ht="12.75" customHeight="1">
      <c r="A341" s="84"/>
      <c r="B341" s="84"/>
      <c r="C341" s="262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</row>
    <row r="342" spans="1:26" ht="12.75" customHeight="1">
      <c r="A342" s="84"/>
      <c r="B342" s="84"/>
      <c r="C342" s="262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</row>
    <row r="343" spans="1:26" ht="12.75" customHeight="1">
      <c r="A343" s="84"/>
      <c r="B343" s="84"/>
      <c r="C343" s="262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</row>
    <row r="344" spans="1:26" ht="12.75" customHeight="1">
      <c r="A344" s="84"/>
      <c r="B344" s="84"/>
      <c r="C344" s="262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</row>
    <row r="345" spans="1:26" ht="12.75" customHeight="1">
      <c r="A345" s="84"/>
      <c r="B345" s="84"/>
      <c r="C345" s="262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</row>
    <row r="346" spans="1:26" ht="12.75" customHeight="1">
      <c r="A346" s="84"/>
      <c r="B346" s="84"/>
      <c r="C346" s="262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</row>
    <row r="347" spans="1:26" ht="12.75" customHeight="1">
      <c r="A347" s="84"/>
      <c r="B347" s="84"/>
      <c r="C347" s="262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</row>
    <row r="348" spans="1:26" ht="12.75" customHeight="1">
      <c r="A348" s="84"/>
      <c r="B348" s="84"/>
      <c r="C348" s="262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</row>
    <row r="349" spans="1:26" ht="12.75" customHeight="1">
      <c r="A349" s="84"/>
      <c r="B349" s="84"/>
      <c r="C349" s="262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</row>
    <row r="350" spans="1:26" ht="12.75" customHeight="1">
      <c r="A350" s="84"/>
      <c r="B350" s="84"/>
      <c r="C350" s="262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</row>
    <row r="351" spans="1:26" ht="12.75" customHeight="1">
      <c r="A351" s="84"/>
      <c r="B351" s="84"/>
      <c r="C351" s="262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</row>
    <row r="352" spans="1:26" ht="12.75" customHeight="1">
      <c r="A352" s="84"/>
      <c r="B352" s="84"/>
      <c r="C352" s="262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</row>
    <row r="353" spans="1:26" ht="12.75" customHeight="1">
      <c r="A353" s="84"/>
      <c r="B353" s="84"/>
      <c r="C353" s="262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</row>
    <row r="354" spans="1:26" ht="12.75" customHeight="1">
      <c r="A354" s="84"/>
      <c r="B354" s="84"/>
      <c r="C354" s="262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</row>
    <row r="355" spans="1:26" ht="12.75" customHeight="1">
      <c r="A355" s="84"/>
      <c r="B355" s="84"/>
      <c r="C355" s="262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</row>
    <row r="356" spans="1:26" ht="12.75" customHeight="1">
      <c r="A356" s="84"/>
      <c r="B356" s="84"/>
      <c r="C356" s="262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</row>
    <row r="357" spans="1:26" ht="12.75" customHeight="1">
      <c r="A357" s="84"/>
      <c r="B357" s="84"/>
      <c r="C357" s="262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</row>
    <row r="358" spans="1:26" ht="12.75" customHeight="1">
      <c r="A358" s="84"/>
      <c r="B358" s="84"/>
      <c r="C358" s="262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</row>
    <row r="359" spans="1:26" ht="12.75" customHeight="1">
      <c r="A359" s="84"/>
      <c r="B359" s="84"/>
      <c r="C359" s="262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</row>
    <row r="360" spans="1:26" ht="12.75" customHeight="1">
      <c r="A360" s="84"/>
      <c r="B360" s="84"/>
      <c r="C360" s="262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</row>
    <row r="361" spans="1:26" ht="12.75" customHeight="1">
      <c r="A361" s="84"/>
      <c r="B361" s="84"/>
      <c r="C361" s="262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</row>
    <row r="362" spans="1:26" ht="12.75" customHeight="1">
      <c r="A362" s="84"/>
      <c r="B362" s="84"/>
      <c r="C362" s="262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</row>
    <row r="363" spans="1:26" ht="12.75" customHeight="1">
      <c r="A363" s="84"/>
      <c r="B363" s="84"/>
      <c r="C363" s="262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</row>
    <row r="364" spans="1:26" ht="12.75" customHeight="1">
      <c r="A364" s="84"/>
      <c r="B364" s="84"/>
      <c r="C364" s="262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</row>
    <row r="365" spans="1:26" ht="12.75" customHeight="1">
      <c r="A365" s="84"/>
      <c r="B365" s="84"/>
      <c r="C365" s="262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</row>
    <row r="366" spans="1:26" ht="12.75" customHeight="1">
      <c r="A366" s="84"/>
      <c r="B366" s="84"/>
      <c r="C366" s="262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</row>
    <row r="367" spans="1:26" ht="12.75" customHeight="1">
      <c r="A367" s="84"/>
      <c r="B367" s="84"/>
      <c r="C367" s="262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</row>
    <row r="368" spans="1:26" ht="12.75" customHeight="1">
      <c r="A368" s="84"/>
      <c r="B368" s="84"/>
      <c r="C368" s="262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</row>
    <row r="369" spans="1:26" ht="12.75" customHeight="1">
      <c r="A369" s="84"/>
      <c r="B369" s="84"/>
      <c r="C369" s="262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</row>
    <row r="370" spans="1:26" ht="12.75" customHeight="1">
      <c r="A370" s="84"/>
      <c r="B370" s="84"/>
      <c r="C370" s="262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</row>
    <row r="371" spans="1:26" ht="12.75" customHeight="1">
      <c r="A371" s="84"/>
      <c r="B371" s="84"/>
      <c r="C371" s="262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</row>
    <row r="372" spans="1:26" ht="12.75" customHeight="1">
      <c r="A372" s="84"/>
      <c r="B372" s="84"/>
      <c r="C372" s="262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</row>
    <row r="373" spans="1:26" ht="12.75" customHeight="1">
      <c r="A373" s="84"/>
      <c r="B373" s="84"/>
      <c r="C373" s="262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</row>
    <row r="374" spans="1:26" ht="12.75" customHeight="1">
      <c r="A374" s="84"/>
      <c r="B374" s="84"/>
      <c r="C374" s="262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</row>
    <row r="375" spans="1:26" ht="12.75" customHeight="1">
      <c r="A375" s="84"/>
      <c r="B375" s="84"/>
      <c r="C375" s="262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</row>
    <row r="376" spans="1:26" ht="12.75" customHeight="1">
      <c r="A376" s="84"/>
      <c r="B376" s="84"/>
      <c r="C376" s="262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</row>
    <row r="377" spans="1:26" ht="12.75" customHeight="1">
      <c r="A377" s="84"/>
      <c r="B377" s="84"/>
      <c r="C377" s="262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</row>
    <row r="378" spans="1:26" ht="12.75" customHeight="1">
      <c r="A378" s="84"/>
      <c r="B378" s="84"/>
      <c r="C378" s="262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</row>
    <row r="379" spans="1:26" ht="12.75" customHeight="1">
      <c r="A379" s="84"/>
      <c r="B379" s="84"/>
      <c r="C379" s="262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</row>
    <row r="380" spans="1:26" ht="12.75" customHeight="1">
      <c r="A380" s="84"/>
      <c r="B380" s="84"/>
      <c r="C380" s="262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</row>
    <row r="381" spans="1:26" ht="12.75" customHeight="1">
      <c r="A381" s="84"/>
      <c r="B381" s="84"/>
      <c r="C381" s="262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</row>
    <row r="382" spans="1:26" ht="12.75" customHeight="1">
      <c r="A382" s="84"/>
      <c r="B382" s="84"/>
      <c r="C382" s="262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</row>
    <row r="383" spans="1:26" ht="12.75" customHeight="1">
      <c r="A383" s="84"/>
      <c r="B383" s="84"/>
      <c r="C383" s="262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</row>
    <row r="384" spans="1:26" ht="12.75" customHeight="1">
      <c r="A384" s="84"/>
      <c r="B384" s="84"/>
      <c r="C384" s="262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</row>
    <row r="385" spans="1:26" ht="12.75" customHeight="1">
      <c r="A385" s="84"/>
      <c r="B385" s="84"/>
      <c r="C385" s="262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</row>
    <row r="386" spans="1:26" ht="12.75" customHeight="1">
      <c r="A386" s="84"/>
      <c r="B386" s="84"/>
      <c r="C386" s="262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</row>
    <row r="387" spans="1:26" ht="12.75" customHeight="1">
      <c r="A387" s="84"/>
      <c r="B387" s="84"/>
      <c r="C387" s="262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</row>
    <row r="388" spans="1:26" ht="12.75" customHeight="1">
      <c r="A388" s="84"/>
      <c r="B388" s="84"/>
      <c r="C388" s="262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</row>
    <row r="389" spans="1:26" ht="12.75" customHeight="1">
      <c r="A389" s="84"/>
      <c r="B389" s="84"/>
      <c r="C389" s="262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</row>
    <row r="390" spans="1:26" ht="12.75" customHeight="1">
      <c r="A390" s="84"/>
      <c r="B390" s="84"/>
      <c r="C390" s="262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</row>
    <row r="391" spans="1:26" ht="12.75" customHeight="1">
      <c r="A391" s="84"/>
      <c r="B391" s="84"/>
      <c r="C391" s="262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</row>
    <row r="392" spans="1:26" ht="12.75" customHeight="1">
      <c r="A392" s="84"/>
      <c r="B392" s="84"/>
      <c r="C392" s="262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</row>
    <row r="393" spans="1:26" ht="12.75" customHeight="1">
      <c r="A393" s="84"/>
      <c r="B393" s="84"/>
      <c r="C393" s="262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</row>
    <row r="394" spans="1:26" ht="12.75" customHeight="1">
      <c r="A394" s="84"/>
      <c r="B394" s="84"/>
      <c r="C394" s="262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</row>
    <row r="395" spans="1:26" ht="12.75" customHeight="1">
      <c r="A395" s="84"/>
      <c r="B395" s="84"/>
      <c r="C395" s="262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</row>
    <row r="396" spans="1:26" ht="12.75" customHeight="1">
      <c r="A396" s="84"/>
      <c r="B396" s="84"/>
      <c r="C396" s="262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</row>
    <row r="397" spans="1:26" ht="12.75" customHeight="1">
      <c r="A397" s="84"/>
      <c r="B397" s="84"/>
      <c r="C397" s="262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</row>
    <row r="398" spans="1:26" ht="12.75" customHeight="1">
      <c r="A398" s="84"/>
      <c r="B398" s="84"/>
      <c r="C398" s="262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</row>
    <row r="399" spans="1:26" ht="12.75" customHeight="1">
      <c r="A399" s="84"/>
      <c r="B399" s="84"/>
      <c r="C399" s="262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</row>
    <row r="400" spans="1:26" ht="12.75" customHeight="1">
      <c r="A400" s="84"/>
      <c r="B400" s="84"/>
      <c r="C400" s="262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</row>
    <row r="401" spans="1:26" ht="12.75" customHeight="1">
      <c r="A401" s="84"/>
      <c r="B401" s="84"/>
      <c r="C401" s="262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</row>
    <row r="402" spans="1:26" ht="12.75" customHeight="1">
      <c r="A402" s="84"/>
      <c r="B402" s="84"/>
      <c r="C402" s="262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</row>
    <row r="403" spans="1:26" ht="12.75" customHeight="1">
      <c r="A403" s="84"/>
      <c r="B403" s="84"/>
      <c r="C403" s="262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</row>
    <row r="404" spans="1:26" ht="12.75" customHeight="1">
      <c r="A404" s="84"/>
      <c r="B404" s="84"/>
      <c r="C404" s="262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</row>
    <row r="405" spans="1:26" ht="12.75" customHeight="1">
      <c r="A405" s="84"/>
      <c r="B405" s="84"/>
      <c r="C405" s="262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</row>
    <row r="406" spans="1:26" ht="12.75" customHeight="1">
      <c r="A406" s="84"/>
      <c r="B406" s="84"/>
      <c r="C406" s="262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</row>
    <row r="407" spans="1:26" ht="12.75" customHeight="1">
      <c r="A407" s="84"/>
      <c r="B407" s="84"/>
      <c r="C407" s="262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</row>
    <row r="408" spans="1:26" ht="12.75" customHeight="1">
      <c r="A408" s="84"/>
      <c r="B408" s="84"/>
      <c r="C408" s="262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</row>
    <row r="409" spans="1:26" ht="12.75" customHeight="1">
      <c r="A409" s="84"/>
      <c r="B409" s="84"/>
      <c r="C409" s="262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</row>
    <row r="410" spans="1:26" ht="12.75" customHeight="1">
      <c r="A410" s="84"/>
      <c r="B410" s="84"/>
      <c r="C410" s="262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</row>
    <row r="411" spans="1:26" ht="12.75" customHeight="1">
      <c r="A411" s="84"/>
      <c r="B411" s="84"/>
      <c r="C411" s="262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</row>
    <row r="412" spans="1:26" ht="12.75" customHeight="1">
      <c r="A412" s="84"/>
      <c r="B412" s="84"/>
      <c r="C412" s="262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</row>
    <row r="413" spans="1:26" ht="12.75" customHeight="1">
      <c r="A413" s="84"/>
      <c r="B413" s="84"/>
      <c r="C413" s="262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</row>
    <row r="414" spans="1:26" ht="12.75" customHeight="1">
      <c r="A414" s="84"/>
      <c r="B414" s="84"/>
      <c r="C414" s="262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</row>
    <row r="415" spans="1:26" ht="12.75" customHeight="1">
      <c r="A415" s="84"/>
      <c r="B415" s="84"/>
      <c r="C415" s="262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</row>
    <row r="416" spans="1:26" ht="12.75" customHeight="1">
      <c r="A416" s="84"/>
      <c r="B416" s="84"/>
      <c r="C416" s="262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</row>
    <row r="417" spans="1:26" ht="12.75" customHeight="1">
      <c r="A417" s="84"/>
      <c r="B417" s="84"/>
      <c r="C417" s="262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</row>
    <row r="418" spans="1:26" ht="12.75" customHeight="1">
      <c r="A418" s="84"/>
      <c r="B418" s="84"/>
      <c r="C418" s="262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</row>
    <row r="419" spans="1:26" ht="12.75" customHeight="1">
      <c r="A419" s="84"/>
      <c r="B419" s="84"/>
      <c r="C419" s="262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</row>
    <row r="420" spans="1:26" ht="12.75" customHeight="1">
      <c r="A420" s="84"/>
      <c r="B420" s="84"/>
      <c r="C420" s="262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</row>
    <row r="421" spans="1:26" ht="12.75" customHeight="1">
      <c r="A421" s="84"/>
      <c r="B421" s="84"/>
      <c r="C421" s="262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</row>
    <row r="422" spans="1:26" ht="12.75" customHeight="1">
      <c r="A422" s="84"/>
      <c r="B422" s="84"/>
      <c r="C422" s="262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</row>
    <row r="423" spans="1:26" ht="12.75" customHeight="1">
      <c r="A423" s="84"/>
      <c r="B423" s="84"/>
      <c r="C423" s="262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</row>
    <row r="424" spans="1:26" ht="12.75" customHeight="1">
      <c r="A424" s="84"/>
      <c r="B424" s="84"/>
      <c r="C424" s="262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</row>
    <row r="425" spans="1:26" ht="12.75" customHeight="1">
      <c r="A425" s="84"/>
      <c r="B425" s="84"/>
      <c r="C425" s="262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</row>
    <row r="426" spans="1:26" ht="12.75" customHeight="1">
      <c r="A426" s="84"/>
      <c r="B426" s="84"/>
      <c r="C426" s="262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</row>
    <row r="427" spans="1:26" ht="12.75" customHeight="1">
      <c r="A427" s="84"/>
      <c r="B427" s="84"/>
      <c r="C427" s="262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</row>
    <row r="428" spans="1:26" ht="12.75" customHeight="1">
      <c r="A428" s="84"/>
      <c r="B428" s="84"/>
      <c r="C428" s="262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</row>
    <row r="429" spans="1:26" ht="12.75" customHeight="1">
      <c r="A429" s="84"/>
      <c r="B429" s="84"/>
      <c r="C429" s="262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</row>
    <row r="430" spans="1:26" ht="12.75" customHeight="1">
      <c r="A430" s="84"/>
      <c r="B430" s="84"/>
      <c r="C430" s="262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</row>
    <row r="431" spans="1:26" ht="12.75" customHeight="1">
      <c r="A431" s="84"/>
      <c r="B431" s="84"/>
      <c r="C431" s="262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</row>
    <row r="432" spans="1:26" ht="12.75" customHeight="1">
      <c r="A432" s="84"/>
      <c r="B432" s="84"/>
      <c r="C432" s="262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</row>
    <row r="433" spans="1:26" ht="12.75" customHeight="1">
      <c r="A433" s="84"/>
      <c r="B433" s="84"/>
      <c r="C433" s="262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</row>
    <row r="434" spans="1:26" ht="12.75" customHeight="1">
      <c r="A434" s="84"/>
      <c r="B434" s="84"/>
      <c r="C434" s="262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</row>
    <row r="435" spans="1:26" ht="12.75" customHeight="1">
      <c r="A435" s="84"/>
      <c r="B435" s="84"/>
      <c r="C435" s="262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</row>
    <row r="436" spans="1:26" ht="12.75" customHeight="1">
      <c r="A436" s="84"/>
      <c r="B436" s="84"/>
      <c r="C436" s="262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</row>
    <row r="437" spans="1:26" ht="12.75" customHeight="1">
      <c r="A437" s="84"/>
      <c r="B437" s="84"/>
      <c r="C437" s="262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</row>
    <row r="438" spans="1:26" ht="12.75" customHeight="1">
      <c r="A438" s="84"/>
      <c r="B438" s="84"/>
      <c r="C438" s="262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</row>
    <row r="439" spans="1:26" ht="12.75" customHeight="1">
      <c r="A439" s="84"/>
      <c r="B439" s="84"/>
      <c r="C439" s="262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</row>
    <row r="440" spans="1:26" ht="12.75" customHeight="1">
      <c r="A440" s="84"/>
      <c r="B440" s="84"/>
      <c r="C440" s="262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</row>
    <row r="441" spans="1:26" ht="12.75" customHeight="1">
      <c r="A441" s="84"/>
      <c r="B441" s="84"/>
      <c r="C441" s="262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</row>
    <row r="442" spans="1:26" ht="12.75" customHeight="1">
      <c r="A442" s="84"/>
      <c r="B442" s="84"/>
      <c r="C442" s="262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</row>
    <row r="443" spans="1:26" ht="12.75" customHeight="1">
      <c r="A443" s="84"/>
      <c r="B443" s="84"/>
      <c r="C443" s="262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</row>
    <row r="444" spans="1:26" ht="12.75" customHeight="1">
      <c r="A444" s="84"/>
      <c r="B444" s="84"/>
      <c r="C444" s="262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</row>
    <row r="445" spans="1:26" ht="12.75" customHeight="1">
      <c r="A445" s="84"/>
      <c r="B445" s="84"/>
      <c r="C445" s="262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</row>
    <row r="446" spans="1:26" ht="12.75" customHeight="1">
      <c r="A446" s="84"/>
      <c r="B446" s="84"/>
      <c r="C446" s="262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</row>
    <row r="447" spans="1:26" ht="12.75" customHeight="1">
      <c r="A447" s="84"/>
      <c r="B447" s="84"/>
      <c r="C447" s="262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</row>
    <row r="448" spans="1:26" ht="12.75" customHeight="1">
      <c r="A448" s="84"/>
      <c r="B448" s="84"/>
      <c r="C448" s="262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</row>
    <row r="449" spans="1:26" ht="12.75" customHeight="1">
      <c r="A449" s="84"/>
      <c r="B449" s="84"/>
      <c r="C449" s="262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</row>
    <row r="450" spans="1:26" ht="12.75" customHeight="1">
      <c r="A450" s="84"/>
      <c r="B450" s="84"/>
      <c r="C450" s="262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</row>
    <row r="451" spans="1:26" ht="12.75" customHeight="1">
      <c r="A451" s="84"/>
      <c r="B451" s="84"/>
      <c r="C451" s="262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</row>
    <row r="452" spans="1:26" ht="12.75" customHeight="1">
      <c r="A452" s="84"/>
      <c r="B452" s="84"/>
      <c r="C452" s="262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</row>
    <row r="453" spans="1:26" ht="12.75" customHeight="1">
      <c r="A453" s="84"/>
      <c r="B453" s="84"/>
      <c r="C453" s="262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</row>
    <row r="454" spans="1:26" ht="12.75" customHeight="1">
      <c r="A454" s="84"/>
      <c r="B454" s="84"/>
      <c r="C454" s="262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</row>
    <row r="455" spans="1:26" ht="12.75" customHeight="1">
      <c r="A455" s="84"/>
      <c r="B455" s="84"/>
      <c r="C455" s="262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</row>
    <row r="456" spans="1:26" ht="12.75" customHeight="1">
      <c r="A456" s="84"/>
      <c r="B456" s="84"/>
      <c r="C456" s="262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</row>
    <row r="457" spans="1:26" ht="12.75" customHeight="1">
      <c r="A457" s="84"/>
      <c r="B457" s="84"/>
      <c r="C457" s="262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</row>
    <row r="458" spans="1:26" ht="12.75" customHeight="1">
      <c r="A458" s="84"/>
      <c r="B458" s="84"/>
      <c r="C458" s="262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</row>
    <row r="459" spans="1:26" ht="12.75" customHeight="1">
      <c r="A459" s="84"/>
      <c r="B459" s="84"/>
      <c r="C459" s="262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</row>
    <row r="460" spans="1:26" ht="12.75" customHeight="1">
      <c r="A460" s="84"/>
      <c r="B460" s="84"/>
      <c r="C460" s="262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</row>
    <row r="461" spans="1:26" ht="12.75" customHeight="1">
      <c r="A461" s="84"/>
      <c r="B461" s="84"/>
      <c r="C461" s="262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</row>
    <row r="462" spans="1:26" ht="12.75" customHeight="1">
      <c r="A462" s="84"/>
      <c r="B462" s="84"/>
      <c r="C462" s="262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</row>
    <row r="463" spans="1:26" ht="12.75" customHeight="1">
      <c r="A463" s="84"/>
      <c r="B463" s="84"/>
      <c r="C463" s="262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</row>
    <row r="464" spans="1:26" ht="12.75" customHeight="1">
      <c r="A464" s="84"/>
      <c r="B464" s="84"/>
      <c r="C464" s="262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</row>
    <row r="465" spans="1:26" ht="12.75" customHeight="1">
      <c r="A465" s="84"/>
      <c r="B465" s="84"/>
      <c r="C465" s="262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</row>
    <row r="466" spans="1:26" ht="12.75" customHeight="1">
      <c r="A466" s="84"/>
      <c r="B466" s="84"/>
      <c r="C466" s="262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</row>
    <row r="467" spans="1:26" ht="12.75" customHeight="1">
      <c r="A467" s="84"/>
      <c r="B467" s="84"/>
      <c r="C467" s="262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</row>
    <row r="468" spans="1:26" ht="12.75" customHeight="1">
      <c r="A468" s="84"/>
      <c r="B468" s="84"/>
      <c r="C468" s="262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</row>
    <row r="469" spans="1:26" ht="12.75" customHeight="1">
      <c r="A469" s="84"/>
      <c r="B469" s="84"/>
      <c r="C469" s="262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</row>
    <row r="470" spans="1:26" ht="12.75" customHeight="1">
      <c r="A470" s="84"/>
      <c r="B470" s="84"/>
      <c r="C470" s="262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</row>
    <row r="471" spans="1:26" ht="12.75" customHeight="1">
      <c r="A471" s="84"/>
      <c r="B471" s="84"/>
      <c r="C471" s="262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</row>
    <row r="472" spans="1:26" ht="12.75" customHeight="1">
      <c r="A472" s="84"/>
      <c r="B472" s="84"/>
      <c r="C472" s="262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</row>
    <row r="473" spans="1:26" ht="12.75" customHeight="1">
      <c r="A473" s="84"/>
      <c r="B473" s="84"/>
      <c r="C473" s="262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</row>
    <row r="474" spans="1:26" ht="12.75" customHeight="1">
      <c r="A474" s="84"/>
      <c r="B474" s="84"/>
      <c r="C474" s="262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</row>
    <row r="475" spans="1:26" ht="12.75" customHeight="1">
      <c r="A475" s="84"/>
      <c r="B475" s="84"/>
      <c r="C475" s="262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</row>
    <row r="476" spans="1:26" ht="12.75" customHeight="1">
      <c r="A476" s="84"/>
      <c r="B476" s="84"/>
      <c r="C476" s="262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</row>
    <row r="477" spans="1:26" ht="12.75" customHeight="1">
      <c r="A477" s="84"/>
      <c r="B477" s="84"/>
      <c r="C477" s="262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</row>
    <row r="478" spans="1:26" ht="12.75" customHeight="1">
      <c r="A478" s="84"/>
      <c r="B478" s="84"/>
      <c r="C478" s="262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</row>
    <row r="479" spans="1:26" ht="12.75" customHeight="1">
      <c r="A479" s="84"/>
      <c r="B479" s="84"/>
      <c r="C479" s="262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</row>
    <row r="480" spans="1:26" ht="12.75" customHeight="1">
      <c r="A480" s="84"/>
      <c r="B480" s="84"/>
      <c r="C480" s="262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</row>
    <row r="481" spans="1:26" ht="12.75" customHeight="1">
      <c r="A481" s="84"/>
      <c r="B481" s="84"/>
      <c r="C481" s="262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</row>
    <row r="482" spans="1:26" ht="12.75" customHeight="1">
      <c r="A482" s="84"/>
      <c r="B482" s="84"/>
      <c r="C482" s="262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</row>
    <row r="483" spans="1:26" ht="12.75" customHeight="1">
      <c r="A483" s="84"/>
      <c r="B483" s="84"/>
      <c r="C483" s="262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</row>
    <row r="484" spans="1:26" ht="12.75" customHeight="1">
      <c r="A484" s="84"/>
      <c r="B484" s="84"/>
      <c r="C484" s="262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</row>
    <row r="485" spans="1:26" ht="12.75" customHeight="1">
      <c r="A485" s="84"/>
      <c r="B485" s="84"/>
      <c r="C485" s="262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</row>
    <row r="486" spans="1:26" ht="12.75" customHeight="1">
      <c r="A486" s="84"/>
      <c r="B486" s="84"/>
      <c r="C486" s="262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</row>
    <row r="487" spans="1:26" ht="12.75" customHeight="1">
      <c r="A487" s="84"/>
      <c r="B487" s="84"/>
      <c r="C487" s="262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</row>
    <row r="488" spans="1:26" ht="12.75" customHeight="1">
      <c r="A488" s="84"/>
      <c r="B488" s="84"/>
      <c r="C488" s="262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</row>
    <row r="489" spans="1:26" ht="12.75" customHeight="1">
      <c r="A489" s="84"/>
      <c r="B489" s="84"/>
      <c r="C489" s="262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</row>
    <row r="490" spans="1:26" ht="12.75" customHeight="1">
      <c r="A490" s="84"/>
      <c r="B490" s="84"/>
      <c r="C490" s="262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</row>
    <row r="491" spans="1:26" ht="12.75" customHeight="1">
      <c r="A491" s="84"/>
      <c r="B491" s="84"/>
      <c r="C491" s="262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</row>
    <row r="492" spans="1:26" ht="12.75" customHeight="1">
      <c r="A492" s="84"/>
      <c r="B492" s="84"/>
      <c r="C492" s="262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</row>
    <row r="493" spans="1:26" ht="12.75" customHeight="1">
      <c r="A493" s="84"/>
      <c r="B493" s="84"/>
      <c r="C493" s="262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</row>
    <row r="494" spans="1:26" ht="12.75" customHeight="1">
      <c r="A494" s="84"/>
      <c r="B494" s="84"/>
      <c r="C494" s="262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</row>
    <row r="495" spans="1:26" ht="12.75" customHeight="1">
      <c r="A495" s="84"/>
      <c r="B495" s="84"/>
      <c r="C495" s="262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</row>
    <row r="496" spans="1:26" ht="12.75" customHeight="1">
      <c r="A496" s="84"/>
      <c r="B496" s="84"/>
      <c r="C496" s="262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</row>
    <row r="497" spans="1:26" ht="12.75" customHeight="1">
      <c r="A497" s="84"/>
      <c r="B497" s="84"/>
      <c r="C497" s="262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</row>
    <row r="498" spans="1:26" ht="12.75" customHeight="1">
      <c r="A498" s="84"/>
      <c r="B498" s="84"/>
      <c r="C498" s="262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</row>
    <row r="499" spans="1:26" ht="12.75" customHeight="1">
      <c r="A499" s="84"/>
      <c r="B499" s="84"/>
      <c r="C499" s="262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</row>
    <row r="500" spans="1:26" ht="12.75" customHeight="1">
      <c r="A500" s="84"/>
      <c r="B500" s="84"/>
      <c r="C500" s="262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</row>
    <row r="501" spans="1:26" ht="12.75" customHeight="1">
      <c r="A501" s="84"/>
      <c r="B501" s="84"/>
      <c r="C501" s="262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</row>
    <row r="502" spans="1:26" ht="12.75" customHeight="1">
      <c r="A502" s="84"/>
      <c r="B502" s="84"/>
      <c r="C502" s="262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</row>
    <row r="503" spans="1:26" ht="12.75" customHeight="1">
      <c r="A503" s="84"/>
      <c r="B503" s="84"/>
      <c r="C503" s="262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</row>
    <row r="504" spans="1:26" ht="12.75" customHeight="1">
      <c r="A504" s="84"/>
      <c r="B504" s="84"/>
      <c r="C504" s="262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</row>
    <row r="505" spans="1:26" ht="12.75" customHeight="1">
      <c r="A505" s="84"/>
      <c r="B505" s="84"/>
      <c r="C505" s="262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</row>
    <row r="506" spans="1:26" ht="12.75" customHeight="1">
      <c r="A506" s="84"/>
      <c r="B506" s="84"/>
      <c r="C506" s="262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</row>
    <row r="507" spans="1:26" ht="12.75" customHeight="1">
      <c r="A507" s="84"/>
      <c r="B507" s="84"/>
      <c r="C507" s="262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</row>
    <row r="508" spans="1:26" ht="12.75" customHeight="1">
      <c r="A508" s="84"/>
      <c r="B508" s="84"/>
      <c r="C508" s="262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</row>
    <row r="509" spans="1:26" ht="12.75" customHeight="1">
      <c r="A509" s="84"/>
      <c r="B509" s="84"/>
      <c r="C509" s="262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</row>
    <row r="510" spans="1:26" ht="12.75" customHeight="1">
      <c r="A510" s="84"/>
      <c r="B510" s="84"/>
      <c r="C510" s="262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</row>
    <row r="511" spans="1:26" ht="12.75" customHeight="1">
      <c r="A511" s="84"/>
      <c r="B511" s="84"/>
      <c r="C511" s="262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</row>
    <row r="512" spans="1:26" ht="12.75" customHeight="1">
      <c r="A512" s="84"/>
      <c r="B512" s="84"/>
      <c r="C512" s="262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</row>
    <row r="513" spans="1:26" ht="12.75" customHeight="1">
      <c r="A513" s="84"/>
      <c r="B513" s="84"/>
      <c r="C513" s="262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</row>
    <row r="514" spans="1:26" ht="12.75" customHeight="1">
      <c r="A514" s="84"/>
      <c r="B514" s="84"/>
      <c r="C514" s="262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</row>
    <row r="515" spans="1:26" ht="12.75" customHeight="1">
      <c r="A515" s="84"/>
      <c r="B515" s="84"/>
      <c r="C515" s="262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</row>
    <row r="516" spans="1:26" ht="12.75" customHeight="1">
      <c r="A516" s="84"/>
      <c r="B516" s="84"/>
      <c r="C516" s="262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</row>
    <row r="517" spans="1:26" ht="12.75" customHeight="1">
      <c r="A517" s="84"/>
      <c r="B517" s="84"/>
      <c r="C517" s="262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</row>
    <row r="518" spans="1:26" ht="12.75" customHeight="1">
      <c r="A518" s="84"/>
      <c r="B518" s="84"/>
      <c r="C518" s="262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</row>
    <row r="519" spans="1:26" ht="12.75" customHeight="1">
      <c r="A519" s="84"/>
      <c r="B519" s="84"/>
      <c r="C519" s="262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</row>
    <row r="520" spans="1:26" ht="12.75" customHeight="1">
      <c r="A520" s="84"/>
      <c r="B520" s="84"/>
      <c r="C520" s="262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</row>
    <row r="521" spans="1:26" ht="12.75" customHeight="1">
      <c r="A521" s="84"/>
      <c r="B521" s="84"/>
      <c r="C521" s="262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</row>
    <row r="522" spans="1:26" ht="12.75" customHeight="1">
      <c r="A522" s="84"/>
      <c r="B522" s="84"/>
      <c r="C522" s="262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</row>
    <row r="523" spans="1:26" ht="12.75" customHeight="1">
      <c r="A523" s="84"/>
      <c r="B523" s="84"/>
      <c r="C523" s="262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</row>
    <row r="524" spans="1:26" ht="12.75" customHeight="1">
      <c r="A524" s="84"/>
      <c r="B524" s="84"/>
      <c r="C524" s="262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</row>
    <row r="525" spans="1:26" ht="12.75" customHeight="1">
      <c r="A525" s="84"/>
      <c r="B525" s="84"/>
      <c r="C525" s="262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</row>
    <row r="526" spans="1:26" ht="12.75" customHeight="1">
      <c r="A526" s="84"/>
      <c r="B526" s="84"/>
      <c r="C526" s="262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</row>
    <row r="527" spans="1:26" ht="12.75" customHeight="1">
      <c r="A527" s="84"/>
      <c r="B527" s="84"/>
      <c r="C527" s="262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</row>
    <row r="528" spans="1:26" ht="12.75" customHeight="1">
      <c r="A528" s="84"/>
      <c r="B528" s="84"/>
      <c r="C528" s="262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</row>
    <row r="529" spans="1:26" ht="12.75" customHeight="1">
      <c r="A529" s="84"/>
      <c r="B529" s="84"/>
      <c r="C529" s="262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</row>
    <row r="530" spans="1:26" ht="12.75" customHeight="1">
      <c r="A530" s="84"/>
      <c r="B530" s="84"/>
      <c r="C530" s="262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</row>
    <row r="531" spans="1:26" ht="12.75" customHeight="1">
      <c r="A531" s="84"/>
      <c r="B531" s="84"/>
      <c r="C531" s="262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</row>
    <row r="532" spans="1:26" ht="12.75" customHeight="1">
      <c r="A532" s="84"/>
      <c r="B532" s="84"/>
      <c r="C532" s="262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</row>
    <row r="533" spans="1:26" ht="12.75" customHeight="1">
      <c r="A533" s="84"/>
      <c r="B533" s="84"/>
      <c r="C533" s="262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</row>
    <row r="534" spans="1:26" ht="12.75" customHeight="1">
      <c r="A534" s="84"/>
      <c r="B534" s="84"/>
      <c r="C534" s="262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</row>
    <row r="535" spans="1:26" ht="12.75" customHeight="1">
      <c r="A535" s="84"/>
      <c r="B535" s="84"/>
      <c r="C535" s="262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</row>
    <row r="536" spans="1:26" ht="12.75" customHeight="1">
      <c r="A536" s="84"/>
      <c r="B536" s="84"/>
      <c r="C536" s="262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</row>
    <row r="537" spans="1:26" ht="12.75" customHeight="1">
      <c r="A537" s="84"/>
      <c r="B537" s="84"/>
      <c r="C537" s="262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</row>
    <row r="538" spans="1:26" ht="12.75" customHeight="1">
      <c r="A538" s="84"/>
      <c r="B538" s="84"/>
      <c r="C538" s="262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</row>
    <row r="539" spans="1:26" ht="12.75" customHeight="1">
      <c r="A539" s="84"/>
      <c r="B539" s="84"/>
      <c r="C539" s="262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</row>
    <row r="540" spans="1:26" ht="12.75" customHeight="1">
      <c r="A540" s="84"/>
      <c r="B540" s="84"/>
      <c r="C540" s="262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</row>
    <row r="541" spans="1:26" ht="12.75" customHeight="1">
      <c r="A541" s="84"/>
      <c r="B541" s="84"/>
      <c r="C541" s="262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</row>
    <row r="542" spans="1:26" ht="12.75" customHeight="1">
      <c r="A542" s="84"/>
      <c r="B542" s="84"/>
      <c r="C542" s="262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</row>
    <row r="543" spans="1:26" ht="12.75" customHeight="1">
      <c r="A543" s="84"/>
      <c r="B543" s="84"/>
      <c r="C543" s="262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</row>
    <row r="544" spans="1:26" ht="12.75" customHeight="1">
      <c r="A544" s="84"/>
      <c r="B544" s="84"/>
      <c r="C544" s="262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</row>
    <row r="545" spans="1:26" ht="12.75" customHeight="1">
      <c r="A545" s="84"/>
      <c r="B545" s="84"/>
      <c r="C545" s="262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</row>
    <row r="546" spans="1:26" ht="12.75" customHeight="1">
      <c r="A546" s="84"/>
      <c r="B546" s="84"/>
      <c r="C546" s="262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</row>
    <row r="547" spans="1:26" ht="12.75" customHeight="1">
      <c r="A547" s="84"/>
      <c r="B547" s="84"/>
      <c r="C547" s="262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</row>
    <row r="548" spans="1:26" ht="12.75" customHeight="1">
      <c r="A548" s="84"/>
      <c r="B548" s="84"/>
      <c r="C548" s="262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</row>
    <row r="549" spans="1:26" ht="12.75" customHeight="1">
      <c r="A549" s="84"/>
      <c r="B549" s="84"/>
      <c r="C549" s="262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</row>
    <row r="550" spans="1:26" ht="12.75" customHeight="1">
      <c r="A550" s="84"/>
      <c r="B550" s="84"/>
      <c r="C550" s="262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</row>
    <row r="551" spans="1:26" ht="12.75" customHeight="1">
      <c r="A551" s="84"/>
      <c r="B551" s="84"/>
      <c r="C551" s="262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</row>
    <row r="552" spans="1:26" ht="12.75" customHeight="1">
      <c r="A552" s="84"/>
      <c r="B552" s="84"/>
      <c r="C552" s="262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</row>
    <row r="553" spans="1:26" ht="12.75" customHeight="1">
      <c r="A553" s="84"/>
      <c r="B553" s="84"/>
      <c r="C553" s="262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</row>
    <row r="554" spans="1:26" ht="12.75" customHeight="1">
      <c r="A554" s="84"/>
      <c r="B554" s="84"/>
      <c r="C554" s="262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</row>
    <row r="555" spans="1:26" ht="12.75" customHeight="1">
      <c r="A555" s="84"/>
      <c r="B555" s="84"/>
      <c r="C555" s="262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</row>
    <row r="556" spans="1:26" ht="12.75" customHeight="1">
      <c r="A556" s="84"/>
      <c r="B556" s="84"/>
      <c r="C556" s="262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</row>
    <row r="557" spans="1:26" ht="12.75" customHeight="1">
      <c r="A557" s="84"/>
      <c r="B557" s="84"/>
      <c r="C557" s="262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</row>
    <row r="558" spans="1:26" ht="12.75" customHeight="1">
      <c r="A558" s="84"/>
      <c r="B558" s="84"/>
      <c r="C558" s="262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</row>
    <row r="559" spans="1:26" ht="12.75" customHeight="1">
      <c r="A559" s="84"/>
      <c r="B559" s="84"/>
      <c r="C559" s="262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</row>
    <row r="560" spans="1:26" ht="12.75" customHeight="1">
      <c r="A560" s="84"/>
      <c r="B560" s="84"/>
      <c r="C560" s="262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</row>
    <row r="561" spans="1:26" ht="12.75" customHeight="1">
      <c r="A561" s="84"/>
      <c r="B561" s="84"/>
      <c r="C561" s="262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</row>
    <row r="562" spans="1:26" ht="12.75" customHeight="1">
      <c r="A562" s="84"/>
      <c r="B562" s="84"/>
      <c r="C562" s="262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</row>
    <row r="563" spans="1:26" ht="12.75" customHeight="1">
      <c r="A563" s="84"/>
      <c r="B563" s="84"/>
      <c r="C563" s="262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</row>
    <row r="564" spans="1:26" ht="12.75" customHeight="1">
      <c r="A564" s="84"/>
      <c r="B564" s="84"/>
      <c r="C564" s="262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</row>
    <row r="565" spans="1:26" ht="12.75" customHeight="1">
      <c r="A565" s="84"/>
      <c r="B565" s="84"/>
      <c r="C565" s="262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</row>
    <row r="566" spans="1:26" ht="12.75" customHeight="1">
      <c r="A566" s="84"/>
      <c r="B566" s="84"/>
      <c r="C566" s="262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</row>
    <row r="567" spans="1:26" ht="12.75" customHeight="1">
      <c r="A567" s="84"/>
      <c r="B567" s="84"/>
      <c r="C567" s="262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</row>
    <row r="568" spans="1:26" ht="12.75" customHeight="1">
      <c r="A568" s="84"/>
      <c r="B568" s="84"/>
      <c r="C568" s="262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</row>
    <row r="569" spans="1:26" ht="12.75" customHeight="1">
      <c r="A569" s="84"/>
      <c r="B569" s="84"/>
      <c r="C569" s="262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</row>
    <row r="570" spans="1:26" ht="12.75" customHeight="1">
      <c r="A570" s="84"/>
      <c r="B570" s="84"/>
      <c r="C570" s="262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</row>
    <row r="571" spans="1:26" ht="12.75" customHeight="1">
      <c r="A571" s="84"/>
      <c r="B571" s="84"/>
      <c r="C571" s="262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</row>
    <row r="572" spans="1:26" ht="12.75" customHeight="1">
      <c r="A572" s="84"/>
      <c r="B572" s="84"/>
      <c r="C572" s="262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</row>
    <row r="573" spans="1:26" ht="12.75" customHeight="1">
      <c r="A573" s="84"/>
      <c r="B573" s="84"/>
      <c r="C573" s="262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</row>
    <row r="574" spans="1:26" ht="12.75" customHeight="1">
      <c r="A574" s="84"/>
      <c r="B574" s="84"/>
      <c r="C574" s="262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</row>
    <row r="575" spans="1:26" ht="12.75" customHeight="1">
      <c r="A575" s="84"/>
      <c r="B575" s="84"/>
      <c r="C575" s="262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</row>
    <row r="576" spans="1:26" ht="12.75" customHeight="1">
      <c r="A576" s="84"/>
      <c r="B576" s="84"/>
      <c r="C576" s="262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</row>
    <row r="577" spans="1:26" ht="12.75" customHeight="1">
      <c r="A577" s="84"/>
      <c r="B577" s="84"/>
      <c r="C577" s="262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</row>
    <row r="578" spans="1:26" ht="12.75" customHeight="1">
      <c r="A578" s="84"/>
      <c r="B578" s="84"/>
      <c r="C578" s="262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</row>
    <row r="579" spans="1:26" ht="12.75" customHeight="1">
      <c r="A579" s="84"/>
      <c r="B579" s="84"/>
      <c r="C579" s="262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</row>
    <row r="580" spans="1:26" ht="12.75" customHeight="1">
      <c r="A580" s="84"/>
      <c r="B580" s="84"/>
      <c r="C580" s="262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</row>
    <row r="581" spans="1:26" ht="12.75" customHeight="1">
      <c r="A581" s="84"/>
      <c r="B581" s="84"/>
      <c r="C581" s="262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</row>
    <row r="582" spans="1:26" ht="12.75" customHeight="1">
      <c r="A582" s="84"/>
      <c r="B582" s="84"/>
      <c r="C582" s="262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</row>
    <row r="583" spans="1:26" ht="12.75" customHeight="1">
      <c r="A583" s="84"/>
      <c r="B583" s="84"/>
      <c r="C583" s="262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</row>
    <row r="584" spans="1:26" ht="12.75" customHeight="1">
      <c r="A584" s="84"/>
      <c r="B584" s="84"/>
      <c r="C584" s="262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</row>
    <row r="585" spans="1:26" ht="12.75" customHeight="1">
      <c r="A585" s="84"/>
      <c r="B585" s="84"/>
      <c r="C585" s="262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</row>
    <row r="586" spans="1:26" ht="12.75" customHeight="1">
      <c r="A586" s="84"/>
      <c r="B586" s="84"/>
      <c r="C586" s="262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</row>
    <row r="587" spans="1:26" ht="12.75" customHeight="1">
      <c r="A587" s="84"/>
      <c r="B587" s="84"/>
      <c r="C587" s="262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</row>
    <row r="588" spans="1:26" ht="12.75" customHeight="1">
      <c r="A588" s="84"/>
      <c r="B588" s="84"/>
      <c r="C588" s="262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</row>
    <row r="589" spans="1:26" ht="12.75" customHeight="1">
      <c r="A589" s="84"/>
      <c r="B589" s="84"/>
      <c r="C589" s="262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</row>
    <row r="590" spans="1:26" ht="12.75" customHeight="1">
      <c r="A590" s="84"/>
      <c r="B590" s="84"/>
      <c r="C590" s="262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</row>
    <row r="591" spans="1:26" ht="12.75" customHeight="1">
      <c r="A591" s="84"/>
      <c r="B591" s="84"/>
      <c r="C591" s="262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</row>
    <row r="592" spans="1:26" ht="12.75" customHeight="1">
      <c r="A592" s="84"/>
      <c r="B592" s="84"/>
      <c r="C592" s="262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</row>
    <row r="593" spans="1:26" ht="12.75" customHeight="1">
      <c r="A593" s="84"/>
      <c r="B593" s="84"/>
      <c r="C593" s="262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</row>
    <row r="594" spans="1:26" ht="12.75" customHeight="1">
      <c r="A594" s="84"/>
      <c r="B594" s="84"/>
      <c r="C594" s="262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</row>
    <row r="595" spans="1:26" ht="12.75" customHeight="1">
      <c r="A595" s="84"/>
      <c r="B595" s="84"/>
      <c r="C595" s="262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</row>
    <row r="596" spans="1:26" ht="12.75" customHeight="1">
      <c r="A596" s="84"/>
      <c r="B596" s="84"/>
      <c r="C596" s="262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</row>
    <row r="597" spans="1:26" ht="12.75" customHeight="1">
      <c r="A597" s="84"/>
      <c r="B597" s="84"/>
      <c r="C597" s="262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</row>
    <row r="598" spans="1:26" ht="12.75" customHeight="1">
      <c r="A598" s="84"/>
      <c r="B598" s="84"/>
      <c r="C598" s="262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</row>
    <row r="599" spans="1:26" ht="12.75" customHeight="1">
      <c r="A599" s="84"/>
      <c r="B599" s="84"/>
      <c r="C599" s="262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</row>
    <row r="600" spans="1:26" ht="12.75" customHeight="1">
      <c r="A600" s="84"/>
      <c r="B600" s="84"/>
      <c r="C600" s="262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</row>
    <row r="601" spans="1:26" ht="12.75" customHeight="1">
      <c r="A601" s="84"/>
      <c r="B601" s="84"/>
      <c r="C601" s="262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</row>
    <row r="602" spans="1:26" ht="12.75" customHeight="1">
      <c r="A602" s="84"/>
      <c r="B602" s="84"/>
      <c r="C602" s="262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</row>
    <row r="603" spans="1:26" ht="12.75" customHeight="1">
      <c r="A603" s="84"/>
      <c r="B603" s="84"/>
      <c r="C603" s="262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</row>
    <row r="604" spans="1:26" ht="12.75" customHeight="1">
      <c r="A604" s="84"/>
      <c r="B604" s="84"/>
      <c r="C604" s="262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</row>
    <row r="605" spans="1:26" ht="12.75" customHeight="1">
      <c r="A605" s="84"/>
      <c r="B605" s="84"/>
      <c r="C605" s="262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</row>
    <row r="606" spans="1:26" ht="12.75" customHeight="1">
      <c r="A606" s="84"/>
      <c r="B606" s="84"/>
      <c r="C606" s="262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</row>
    <row r="607" spans="1:26" ht="12.75" customHeight="1">
      <c r="A607" s="84"/>
      <c r="B607" s="84"/>
      <c r="C607" s="262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</row>
    <row r="608" spans="1:26" ht="12.75" customHeight="1">
      <c r="A608" s="84"/>
      <c r="B608" s="84"/>
      <c r="C608" s="262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</row>
    <row r="609" spans="1:26" ht="12.75" customHeight="1">
      <c r="A609" s="84"/>
      <c r="B609" s="84"/>
      <c r="C609" s="262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</row>
    <row r="610" spans="1:26" ht="12.75" customHeight="1">
      <c r="A610" s="84"/>
      <c r="B610" s="84"/>
      <c r="C610" s="262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</row>
    <row r="611" spans="1:26" ht="12.75" customHeight="1">
      <c r="A611" s="84"/>
      <c r="B611" s="84"/>
      <c r="C611" s="262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</row>
    <row r="612" spans="1:26" ht="12.75" customHeight="1">
      <c r="A612" s="84"/>
      <c r="B612" s="84"/>
      <c r="C612" s="262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</row>
    <row r="613" spans="1:26" ht="12.75" customHeight="1">
      <c r="A613" s="84"/>
      <c r="B613" s="84"/>
      <c r="C613" s="262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</row>
    <row r="614" spans="1:26" ht="12.75" customHeight="1">
      <c r="A614" s="84"/>
      <c r="B614" s="84"/>
      <c r="C614" s="262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</row>
    <row r="615" spans="1:26" ht="12.75" customHeight="1">
      <c r="A615" s="84"/>
      <c r="B615" s="84"/>
      <c r="C615" s="262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</row>
    <row r="616" spans="1:26" ht="12.75" customHeight="1">
      <c r="A616" s="84"/>
      <c r="B616" s="84"/>
      <c r="C616" s="262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</row>
    <row r="617" spans="1:26" ht="12.75" customHeight="1">
      <c r="A617" s="84"/>
      <c r="B617" s="84"/>
      <c r="C617" s="262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</row>
    <row r="618" spans="1:26" ht="12.75" customHeight="1">
      <c r="A618" s="84"/>
      <c r="B618" s="84"/>
      <c r="C618" s="262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</row>
    <row r="619" spans="1:26" ht="12.75" customHeight="1">
      <c r="A619" s="84"/>
      <c r="B619" s="84"/>
      <c r="C619" s="262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</row>
    <row r="620" spans="1:26" ht="12.75" customHeight="1">
      <c r="A620" s="84"/>
      <c r="B620" s="84"/>
      <c r="C620" s="262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</row>
    <row r="621" spans="1:26" ht="12.75" customHeight="1">
      <c r="A621" s="84"/>
      <c r="B621" s="84"/>
      <c r="C621" s="262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</row>
    <row r="622" spans="1:26" ht="12.75" customHeight="1">
      <c r="A622" s="84"/>
      <c r="B622" s="84"/>
      <c r="C622" s="262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</row>
    <row r="623" spans="1:26" ht="12.75" customHeight="1">
      <c r="A623" s="84"/>
      <c r="B623" s="84"/>
      <c r="C623" s="262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</row>
    <row r="624" spans="1:26" ht="12.75" customHeight="1">
      <c r="A624" s="84"/>
      <c r="B624" s="84"/>
      <c r="C624" s="262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</row>
    <row r="625" spans="1:26" ht="12.75" customHeight="1">
      <c r="A625" s="84"/>
      <c r="B625" s="84"/>
      <c r="C625" s="262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</row>
    <row r="626" spans="1:26" ht="12.75" customHeight="1">
      <c r="A626" s="84"/>
      <c r="B626" s="84"/>
      <c r="C626" s="262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</row>
    <row r="627" spans="1:26" ht="12.75" customHeight="1">
      <c r="A627" s="84"/>
      <c r="B627" s="84"/>
      <c r="C627" s="262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</row>
    <row r="628" spans="1:26" ht="12.75" customHeight="1">
      <c r="A628" s="84"/>
      <c r="B628" s="84"/>
      <c r="C628" s="262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</row>
    <row r="629" spans="1:26" ht="12.75" customHeight="1">
      <c r="A629" s="84"/>
      <c r="B629" s="84"/>
      <c r="C629" s="262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</row>
    <row r="630" spans="1:26" ht="12.75" customHeight="1">
      <c r="A630" s="84"/>
      <c r="B630" s="84"/>
      <c r="C630" s="262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</row>
    <row r="631" spans="1:26" ht="12.75" customHeight="1">
      <c r="A631" s="84"/>
      <c r="B631" s="84"/>
      <c r="C631" s="262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</row>
    <row r="632" spans="1:26" ht="12.75" customHeight="1">
      <c r="A632" s="84"/>
      <c r="B632" s="84"/>
      <c r="C632" s="262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</row>
    <row r="633" spans="1:26" ht="12.75" customHeight="1">
      <c r="A633" s="84"/>
      <c r="B633" s="84"/>
      <c r="C633" s="262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</row>
    <row r="634" spans="1:26" ht="12.75" customHeight="1">
      <c r="A634" s="84"/>
      <c r="B634" s="84"/>
      <c r="C634" s="262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</row>
    <row r="635" spans="1:26" ht="12.75" customHeight="1">
      <c r="A635" s="84"/>
      <c r="B635" s="84"/>
      <c r="C635" s="262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</row>
    <row r="636" spans="1:26" ht="12.75" customHeight="1">
      <c r="A636" s="84"/>
      <c r="B636" s="84"/>
      <c r="C636" s="262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</row>
    <row r="637" spans="1:26" ht="12.75" customHeight="1">
      <c r="A637" s="84"/>
      <c r="B637" s="84"/>
      <c r="C637" s="262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</row>
    <row r="638" spans="1:26" ht="12.75" customHeight="1">
      <c r="A638" s="84"/>
      <c r="B638" s="84"/>
      <c r="C638" s="262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</row>
    <row r="639" spans="1:26" ht="12.75" customHeight="1">
      <c r="A639" s="84"/>
      <c r="B639" s="84"/>
      <c r="C639" s="262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</row>
    <row r="640" spans="1:26" ht="12.75" customHeight="1">
      <c r="A640" s="84"/>
      <c r="B640" s="84"/>
      <c r="C640" s="262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</row>
    <row r="641" spans="1:26" ht="12.75" customHeight="1">
      <c r="A641" s="84"/>
      <c r="B641" s="84"/>
      <c r="C641" s="262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</row>
    <row r="642" spans="1:26" ht="12.75" customHeight="1">
      <c r="A642" s="84"/>
      <c r="B642" s="84"/>
      <c r="C642" s="262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</row>
    <row r="643" spans="1:26" ht="12.75" customHeight="1">
      <c r="A643" s="84"/>
      <c r="B643" s="84"/>
      <c r="C643" s="262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</row>
    <row r="644" spans="1:26" ht="12.75" customHeight="1">
      <c r="A644" s="84"/>
      <c r="B644" s="84"/>
      <c r="C644" s="262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</row>
    <row r="645" spans="1:26" ht="12.75" customHeight="1">
      <c r="A645" s="84"/>
      <c r="B645" s="84"/>
      <c r="C645" s="262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</row>
    <row r="646" spans="1:26" ht="12.75" customHeight="1">
      <c r="A646" s="84"/>
      <c r="B646" s="84"/>
      <c r="C646" s="262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</row>
    <row r="647" spans="1:26" ht="12.75" customHeight="1">
      <c r="A647" s="84"/>
      <c r="B647" s="84"/>
      <c r="C647" s="262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</row>
    <row r="648" spans="1:26" ht="12.75" customHeight="1">
      <c r="A648" s="84"/>
      <c r="B648" s="84"/>
      <c r="C648" s="262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</row>
    <row r="649" spans="1:26" ht="12.75" customHeight="1">
      <c r="A649" s="84"/>
      <c r="B649" s="84"/>
      <c r="C649" s="262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</row>
    <row r="650" spans="1:26" ht="12.75" customHeight="1">
      <c r="A650" s="84"/>
      <c r="B650" s="84"/>
      <c r="C650" s="262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</row>
    <row r="651" spans="1:26" ht="12.75" customHeight="1">
      <c r="A651" s="84"/>
      <c r="B651" s="84"/>
      <c r="C651" s="262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</row>
    <row r="652" spans="1:26" ht="12.75" customHeight="1">
      <c r="A652" s="84"/>
      <c r="B652" s="84"/>
      <c r="C652" s="262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</row>
    <row r="653" spans="1:26" ht="12.75" customHeight="1">
      <c r="A653" s="84"/>
      <c r="B653" s="84"/>
      <c r="C653" s="262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</row>
    <row r="654" spans="1:26" ht="12.75" customHeight="1">
      <c r="A654" s="84"/>
      <c r="B654" s="84"/>
      <c r="C654" s="262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</row>
    <row r="655" spans="1:26" ht="12.75" customHeight="1">
      <c r="A655" s="84"/>
      <c r="B655" s="84"/>
      <c r="C655" s="262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</row>
    <row r="656" spans="1:26" ht="12.75" customHeight="1">
      <c r="A656" s="84"/>
      <c r="B656" s="84"/>
      <c r="C656" s="262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</row>
    <row r="657" spans="1:26" ht="12.75" customHeight="1">
      <c r="A657" s="84"/>
      <c r="B657" s="84"/>
      <c r="C657" s="262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</row>
    <row r="658" spans="1:26" ht="12.75" customHeight="1">
      <c r="A658" s="84"/>
      <c r="B658" s="84"/>
      <c r="C658" s="262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</row>
    <row r="659" spans="1:26" ht="12.75" customHeight="1">
      <c r="A659" s="84"/>
      <c r="B659" s="84"/>
      <c r="C659" s="262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</row>
    <row r="660" spans="1:26" ht="12.75" customHeight="1">
      <c r="A660" s="84"/>
      <c r="B660" s="84"/>
      <c r="C660" s="262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</row>
    <row r="661" spans="1:26" ht="12.75" customHeight="1">
      <c r="A661" s="84"/>
      <c r="B661" s="84"/>
      <c r="C661" s="262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</row>
    <row r="662" spans="1:26" ht="12.75" customHeight="1">
      <c r="A662" s="84"/>
      <c r="B662" s="84"/>
      <c r="C662" s="262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</row>
    <row r="663" spans="1:26" ht="12.75" customHeight="1">
      <c r="A663" s="84"/>
      <c r="B663" s="84"/>
      <c r="C663" s="262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</row>
    <row r="664" spans="1:26" ht="12.75" customHeight="1">
      <c r="A664" s="84"/>
      <c r="B664" s="84"/>
      <c r="C664" s="262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</row>
    <row r="665" spans="1:26" ht="12.75" customHeight="1">
      <c r="A665" s="84"/>
      <c r="B665" s="84"/>
      <c r="C665" s="262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</row>
    <row r="666" spans="1:26" ht="12.75" customHeight="1">
      <c r="A666" s="84"/>
      <c r="B666" s="84"/>
      <c r="C666" s="262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</row>
    <row r="667" spans="1:26" ht="12.75" customHeight="1">
      <c r="A667" s="84"/>
      <c r="B667" s="84"/>
      <c r="C667" s="262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</row>
    <row r="668" spans="1:26" ht="12.75" customHeight="1">
      <c r="A668" s="84"/>
      <c r="B668" s="84"/>
      <c r="C668" s="262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</row>
    <row r="669" spans="1:26" ht="12.75" customHeight="1">
      <c r="A669" s="84"/>
      <c r="B669" s="84"/>
      <c r="C669" s="262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</row>
    <row r="670" spans="1:26" ht="12.75" customHeight="1">
      <c r="A670" s="84"/>
      <c r="B670" s="84"/>
      <c r="C670" s="262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</row>
    <row r="671" spans="1:26" ht="12.75" customHeight="1">
      <c r="A671" s="84"/>
      <c r="B671" s="84"/>
      <c r="C671" s="262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</row>
    <row r="672" spans="1:26" ht="12.75" customHeight="1">
      <c r="A672" s="84"/>
      <c r="B672" s="84"/>
      <c r="C672" s="262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</row>
    <row r="673" spans="1:26" ht="12.75" customHeight="1">
      <c r="A673" s="84"/>
      <c r="B673" s="84"/>
      <c r="C673" s="262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</row>
    <row r="674" spans="1:26" ht="12.75" customHeight="1">
      <c r="A674" s="84"/>
      <c r="B674" s="84"/>
      <c r="C674" s="262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</row>
    <row r="675" spans="1:26" ht="12.75" customHeight="1">
      <c r="A675" s="84"/>
      <c r="B675" s="84"/>
      <c r="C675" s="262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</row>
    <row r="676" spans="1:26" ht="12.75" customHeight="1">
      <c r="A676" s="84"/>
      <c r="B676" s="84"/>
      <c r="C676" s="262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</row>
    <row r="677" spans="1:26" ht="12.75" customHeight="1">
      <c r="A677" s="84"/>
      <c r="B677" s="84"/>
      <c r="C677" s="262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</row>
    <row r="678" spans="1:26" ht="12.75" customHeight="1">
      <c r="A678" s="84"/>
      <c r="B678" s="84"/>
      <c r="C678" s="262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</row>
    <row r="679" spans="1:26" ht="12.75" customHeight="1">
      <c r="A679" s="84"/>
      <c r="B679" s="84"/>
      <c r="C679" s="262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</row>
    <row r="680" spans="1:26" ht="12.75" customHeight="1">
      <c r="A680" s="84"/>
      <c r="B680" s="84"/>
      <c r="C680" s="262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</row>
    <row r="681" spans="1:26" ht="12.75" customHeight="1">
      <c r="A681" s="84"/>
      <c r="B681" s="84"/>
      <c r="C681" s="262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</row>
    <row r="682" spans="1:26" ht="12.75" customHeight="1">
      <c r="A682" s="84"/>
      <c r="B682" s="84"/>
      <c r="C682" s="262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</row>
    <row r="683" spans="1:26" ht="12.75" customHeight="1">
      <c r="A683" s="84"/>
      <c r="B683" s="84"/>
      <c r="C683" s="262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</row>
    <row r="684" spans="1:26" ht="12.75" customHeight="1">
      <c r="A684" s="84"/>
      <c r="B684" s="84"/>
      <c r="C684" s="262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</row>
    <row r="685" spans="1:26" ht="12.75" customHeight="1">
      <c r="A685" s="84"/>
      <c r="B685" s="84"/>
      <c r="C685" s="262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</row>
    <row r="686" spans="1:26" ht="12.75" customHeight="1">
      <c r="A686" s="84"/>
      <c r="B686" s="84"/>
      <c r="C686" s="262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</row>
    <row r="687" spans="1:26" ht="12.75" customHeight="1">
      <c r="A687" s="84"/>
      <c r="B687" s="84"/>
      <c r="C687" s="262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</row>
    <row r="688" spans="1:26" ht="12.75" customHeight="1">
      <c r="A688" s="84"/>
      <c r="B688" s="84"/>
      <c r="C688" s="262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</row>
    <row r="689" spans="1:26" ht="12.75" customHeight="1">
      <c r="A689" s="84"/>
      <c r="B689" s="84"/>
      <c r="C689" s="262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</row>
    <row r="690" spans="1:26" ht="12.75" customHeight="1">
      <c r="A690" s="84"/>
      <c r="B690" s="84"/>
      <c r="C690" s="262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</row>
    <row r="691" spans="1:26" ht="12.75" customHeight="1">
      <c r="A691" s="84"/>
      <c r="B691" s="84"/>
      <c r="C691" s="262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</row>
    <row r="692" spans="1:26" ht="12.75" customHeight="1">
      <c r="A692" s="84"/>
      <c r="B692" s="84"/>
      <c r="C692" s="262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</row>
    <row r="693" spans="1:26" ht="12.75" customHeight="1">
      <c r="A693" s="84"/>
      <c r="B693" s="84"/>
      <c r="C693" s="262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</row>
    <row r="694" spans="1:26" ht="12.75" customHeight="1">
      <c r="A694" s="84"/>
      <c r="B694" s="84"/>
      <c r="C694" s="262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</row>
    <row r="695" spans="1:26" ht="12.75" customHeight="1">
      <c r="A695" s="84"/>
      <c r="B695" s="84"/>
      <c r="C695" s="262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</row>
    <row r="696" spans="1:26" ht="12.75" customHeight="1">
      <c r="A696" s="84"/>
      <c r="B696" s="84"/>
      <c r="C696" s="262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</row>
    <row r="697" spans="1:26" ht="12.75" customHeight="1">
      <c r="A697" s="84"/>
      <c r="B697" s="84"/>
      <c r="C697" s="262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</row>
    <row r="698" spans="1:26" ht="12.75" customHeight="1">
      <c r="A698" s="84"/>
      <c r="B698" s="84"/>
      <c r="C698" s="262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</row>
    <row r="699" spans="1:26" ht="12.75" customHeight="1">
      <c r="A699" s="84"/>
      <c r="B699" s="84"/>
      <c r="C699" s="262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</row>
    <row r="700" spans="1:26" ht="12.75" customHeight="1">
      <c r="A700" s="84"/>
      <c r="B700" s="84"/>
      <c r="C700" s="262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</row>
    <row r="701" spans="1:26" ht="12.75" customHeight="1">
      <c r="A701" s="84"/>
      <c r="B701" s="84"/>
      <c r="C701" s="262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</row>
    <row r="702" spans="1:26" ht="12.75" customHeight="1">
      <c r="A702" s="84"/>
      <c r="B702" s="84"/>
      <c r="C702" s="262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</row>
    <row r="703" spans="1:26" ht="12.75" customHeight="1">
      <c r="A703" s="84"/>
      <c r="B703" s="84"/>
      <c r="C703" s="262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</row>
    <row r="704" spans="1:26" ht="12.75" customHeight="1">
      <c r="A704" s="84"/>
      <c r="B704" s="84"/>
      <c r="C704" s="262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</row>
    <row r="705" spans="1:26" ht="12.75" customHeight="1">
      <c r="A705" s="84"/>
      <c r="B705" s="84"/>
      <c r="C705" s="262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</row>
    <row r="706" spans="1:26" ht="12.75" customHeight="1">
      <c r="A706" s="84"/>
      <c r="B706" s="84"/>
      <c r="C706" s="262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</row>
    <row r="707" spans="1:26" ht="12.75" customHeight="1">
      <c r="A707" s="84"/>
      <c r="B707" s="84"/>
      <c r="C707" s="262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</row>
    <row r="708" spans="1:26" ht="12.75" customHeight="1">
      <c r="A708" s="84"/>
      <c r="B708" s="84"/>
      <c r="C708" s="262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</row>
    <row r="709" spans="1:26" ht="12.75" customHeight="1">
      <c r="A709" s="84"/>
      <c r="B709" s="84"/>
      <c r="C709" s="262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</row>
    <row r="710" spans="1:26" ht="12.75" customHeight="1">
      <c r="A710" s="84"/>
      <c r="B710" s="84"/>
      <c r="C710" s="262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</row>
    <row r="711" spans="1:26" ht="12.75" customHeight="1">
      <c r="A711" s="84"/>
      <c r="B711" s="84"/>
      <c r="C711" s="262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</row>
    <row r="712" spans="1:26" ht="12.75" customHeight="1">
      <c r="A712" s="84"/>
      <c r="B712" s="84"/>
      <c r="C712" s="262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</row>
    <row r="713" spans="1:26" ht="12.75" customHeight="1">
      <c r="A713" s="84"/>
      <c r="B713" s="84"/>
      <c r="C713" s="262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</row>
    <row r="714" spans="1:26" ht="12.75" customHeight="1">
      <c r="A714" s="84"/>
      <c r="B714" s="84"/>
      <c r="C714" s="262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</row>
    <row r="715" spans="1:26" ht="12.75" customHeight="1">
      <c r="A715" s="84"/>
      <c r="B715" s="84"/>
      <c r="C715" s="262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</row>
    <row r="716" spans="1:26" ht="12.75" customHeight="1">
      <c r="A716" s="84"/>
      <c r="B716" s="84"/>
      <c r="C716" s="262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</row>
    <row r="717" spans="1:26" ht="12.75" customHeight="1">
      <c r="A717" s="84"/>
      <c r="B717" s="84"/>
      <c r="C717" s="262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</row>
    <row r="718" spans="1:26" ht="12.75" customHeight="1">
      <c r="A718" s="84"/>
      <c r="B718" s="84"/>
      <c r="C718" s="262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</row>
    <row r="719" spans="1:26" ht="12.75" customHeight="1">
      <c r="A719" s="84"/>
      <c r="B719" s="84"/>
      <c r="C719" s="262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</row>
    <row r="720" spans="1:26" ht="12.75" customHeight="1">
      <c r="A720" s="84"/>
      <c r="B720" s="84"/>
      <c r="C720" s="262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</row>
    <row r="721" spans="1:26" ht="12.75" customHeight="1">
      <c r="A721" s="84"/>
      <c r="B721" s="84"/>
      <c r="C721" s="262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</row>
    <row r="722" spans="1:26" ht="12.75" customHeight="1">
      <c r="A722" s="84"/>
      <c r="B722" s="84"/>
      <c r="C722" s="262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</row>
    <row r="723" spans="1:26" ht="12.75" customHeight="1">
      <c r="A723" s="84"/>
      <c r="B723" s="84"/>
      <c r="C723" s="262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</row>
    <row r="724" spans="1:26" ht="12.75" customHeight="1">
      <c r="A724" s="84"/>
      <c r="B724" s="84"/>
      <c r="C724" s="262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</row>
    <row r="725" spans="1:26" ht="12.75" customHeight="1">
      <c r="A725" s="84"/>
      <c r="B725" s="84"/>
      <c r="C725" s="262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</row>
    <row r="726" spans="1:26" ht="12.75" customHeight="1">
      <c r="A726" s="84"/>
      <c r="B726" s="84"/>
      <c r="C726" s="262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</row>
    <row r="727" spans="1:26" ht="12.75" customHeight="1">
      <c r="A727" s="84"/>
      <c r="B727" s="84"/>
      <c r="C727" s="262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</row>
    <row r="728" spans="1:26" ht="12.75" customHeight="1">
      <c r="A728" s="84"/>
      <c r="B728" s="84"/>
      <c r="C728" s="262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</row>
    <row r="729" spans="1:26" ht="12.75" customHeight="1">
      <c r="A729" s="84"/>
      <c r="B729" s="84"/>
      <c r="C729" s="262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</row>
    <row r="730" spans="1:26" ht="12.75" customHeight="1">
      <c r="A730" s="84"/>
      <c r="B730" s="84"/>
      <c r="C730" s="262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</row>
    <row r="731" spans="1:26" ht="12.75" customHeight="1">
      <c r="A731" s="84"/>
      <c r="B731" s="84"/>
      <c r="C731" s="262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</row>
    <row r="732" spans="1:26" ht="12.75" customHeight="1">
      <c r="A732" s="84"/>
      <c r="B732" s="84"/>
      <c r="C732" s="262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</row>
    <row r="733" spans="1:26" ht="12.75" customHeight="1">
      <c r="A733" s="84"/>
      <c r="B733" s="84"/>
      <c r="C733" s="262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</row>
    <row r="734" spans="1:26" ht="12.75" customHeight="1">
      <c r="A734" s="84"/>
      <c r="B734" s="84"/>
      <c r="C734" s="262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</row>
    <row r="735" spans="1:26" ht="12.75" customHeight="1">
      <c r="A735" s="84"/>
      <c r="B735" s="84"/>
      <c r="C735" s="262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</row>
    <row r="736" spans="1:26" ht="12.75" customHeight="1">
      <c r="A736" s="84"/>
      <c r="B736" s="84"/>
      <c r="C736" s="262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</row>
    <row r="737" spans="1:26" ht="12.75" customHeight="1">
      <c r="A737" s="84"/>
      <c r="B737" s="84"/>
      <c r="C737" s="262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</row>
    <row r="738" spans="1:26" ht="12.75" customHeight="1">
      <c r="A738" s="84"/>
      <c r="B738" s="84"/>
      <c r="C738" s="262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</row>
    <row r="739" spans="1:26" ht="12.75" customHeight="1">
      <c r="A739" s="84"/>
      <c r="B739" s="84"/>
      <c r="C739" s="262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</row>
    <row r="740" spans="1:26" ht="12.75" customHeight="1">
      <c r="A740" s="84"/>
      <c r="B740" s="84"/>
      <c r="C740" s="262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</row>
    <row r="741" spans="1:26" ht="12.75" customHeight="1">
      <c r="A741" s="84"/>
      <c r="B741" s="84"/>
      <c r="C741" s="262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</row>
    <row r="742" spans="1:26" ht="12.75" customHeight="1">
      <c r="A742" s="84"/>
      <c r="B742" s="84"/>
      <c r="C742" s="262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</row>
    <row r="743" spans="1:26" ht="12.75" customHeight="1">
      <c r="A743" s="84"/>
      <c r="B743" s="84"/>
      <c r="C743" s="262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</row>
    <row r="744" spans="1:26" ht="12.75" customHeight="1">
      <c r="A744" s="84"/>
      <c r="B744" s="84"/>
      <c r="C744" s="262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</row>
    <row r="745" spans="1:26" ht="12.75" customHeight="1">
      <c r="A745" s="84"/>
      <c r="B745" s="84"/>
      <c r="C745" s="262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</row>
    <row r="746" spans="1:26" ht="12.75" customHeight="1">
      <c r="A746" s="84"/>
      <c r="B746" s="84"/>
      <c r="C746" s="262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</row>
    <row r="747" spans="1:26" ht="12.75" customHeight="1">
      <c r="A747" s="84"/>
      <c r="B747" s="84"/>
      <c r="C747" s="262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</row>
    <row r="748" spans="1:26" ht="12.75" customHeight="1">
      <c r="A748" s="84"/>
      <c r="B748" s="84"/>
      <c r="C748" s="262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</row>
    <row r="749" spans="1:26" ht="12.75" customHeight="1">
      <c r="A749" s="84"/>
      <c r="B749" s="84"/>
      <c r="C749" s="262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</row>
    <row r="750" spans="1:26" ht="12.75" customHeight="1">
      <c r="A750" s="84"/>
      <c r="B750" s="84"/>
      <c r="C750" s="262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</row>
    <row r="751" spans="1:26" ht="12.75" customHeight="1">
      <c r="A751" s="84"/>
      <c r="B751" s="84"/>
      <c r="C751" s="262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</row>
    <row r="752" spans="1:26" ht="12.75" customHeight="1">
      <c r="A752" s="84"/>
      <c r="B752" s="84"/>
      <c r="C752" s="262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</row>
    <row r="753" spans="1:26" ht="12.75" customHeight="1">
      <c r="A753" s="84"/>
      <c r="B753" s="84"/>
      <c r="C753" s="262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</row>
    <row r="754" spans="1:26" ht="12.75" customHeight="1">
      <c r="A754" s="84"/>
      <c r="B754" s="84"/>
      <c r="C754" s="262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</row>
    <row r="755" spans="1:26" ht="12.75" customHeight="1">
      <c r="A755" s="84"/>
      <c r="B755" s="84"/>
      <c r="C755" s="262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</row>
    <row r="756" spans="1:26" ht="12.75" customHeight="1">
      <c r="A756" s="84"/>
      <c r="B756" s="84"/>
      <c r="C756" s="262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</row>
    <row r="757" spans="1:26" ht="12.75" customHeight="1">
      <c r="A757" s="84"/>
      <c r="B757" s="84"/>
      <c r="C757" s="262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</row>
    <row r="758" spans="1:26" ht="12.75" customHeight="1">
      <c r="A758" s="84"/>
      <c r="B758" s="84"/>
      <c r="C758" s="262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</row>
    <row r="759" spans="1:26" ht="12.75" customHeight="1">
      <c r="A759" s="84"/>
      <c r="B759" s="84"/>
      <c r="C759" s="262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</row>
    <row r="760" spans="1:26" ht="12.75" customHeight="1">
      <c r="A760" s="84"/>
      <c r="B760" s="84"/>
      <c r="C760" s="262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</row>
    <row r="761" spans="1:26" ht="12.75" customHeight="1">
      <c r="A761" s="84"/>
      <c r="B761" s="84"/>
      <c r="C761" s="262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</row>
    <row r="762" spans="1:26" ht="12.75" customHeight="1">
      <c r="A762" s="84"/>
      <c r="B762" s="84"/>
      <c r="C762" s="262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</row>
    <row r="763" spans="1:26" ht="12.75" customHeight="1">
      <c r="A763" s="84"/>
      <c r="B763" s="84"/>
      <c r="C763" s="262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</row>
    <row r="764" spans="1:26" ht="12.75" customHeight="1">
      <c r="A764" s="84"/>
      <c r="B764" s="84"/>
      <c r="C764" s="262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</row>
    <row r="765" spans="1:26" ht="12.75" customHeight="1">
      <c r="A765" s="84"/>
      <c r="B765" s="84"/>
      <c r="C765" s="262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</row>
    <row r="766" spans="1:26" ht="12.75" customHeight="1">
      <c r="A766" s="84"/>
      <c r="B766" s="84"/>
      <c r="C766" s="262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</row>
    <row r="767" spans="1:26" ht="12.75" customHeight="1">
      <c r="A767" s="84"/>
      <c r="B767" s="84"/>
      <c r="C767" s="262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</row>
    <row r="768" spans="1:26" ht="12.75" customHeight="1">
      <c r="A768" s="84"/>
      <c r="B768" s="84"/>
      <c r="C768" s="262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</row>
    <row r="769" spans="1:26" ht="12.75" customHeight="1">
      <c r="A769" s="84"/>
      <c r="B769" s="84"/>
      <c r="C769" s="262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</row>
    <row r="770" spans="1:26" ht="12.75" customHeight="1">
      <c r="A770" s="84"/>
      <c r="B770" s="84"/>
      <c r="C770" s="262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</row>
    <row r="771" spans="1:26" ht="12.75" customHeight="1">
      <c r="A771" s="84"/>
      <c r="B771" s="84"/>
      <c r="C771" s="262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</row>
    <row r="772" spans="1:26" ht="12.75" customHeight="1">
      <c r="A772" s="84"/>
      <c r="B772" s="84"/>
      <c r="C772" s="262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</row>
    <row r="773" spans="1:26" ht="12.75" customHeight="1">
      <c r="A773" s="84"/>
      <c r="B773" s="84"/>
      <c r="C773" s="262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</row>
    <row r="774" spans="1:26" ht="12.75" customHeight="1">
      <c r="A774" s="84"/>
      <c r="B774" s="84"/>
      <c r="C774" s="262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</row>
    <row r="775" spans="1:26" ht="12.75" customHeight="1">
      <c r="A775" s="84"/>
      <c r="B775" s="84"/>
      <c r="C775" s="262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</row>
    <row r="776" spans="1:26" ht="12.75" customHeight="1">
      <c r="A776" s="84"/>
      <c r="B776" s="84"/>
      <c r="C776" s="262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</row>
    <row r="777" spans="1:26" ht="12.75" customHeight="1">
      <c r="A777" s="84"/>
      <c r="B777" s="84"/>
      <c r="C777" s="262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</row>
    <row r="778" spans="1:26" ht="12.75" customHeight="1">
      <c r="A778" s="84"/>
      <c r="B778" s="84"/>
      <c r="C778" s="262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</row>
    <row r="779" spans="1:26" ht="12.75" customHeight="1">
      <c r="A779" s="84"/>
      <c r="B779" s="84"/>
      <c r="C779" s="262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</row>
    <row r="780" spans="1:26" ht="12.75" customHeight="1">
      <c r="A780" s="84"/>
      <c r="B780" s="84"/>
      <c r="C780" s="262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</row>
    <row r="781" spans="1:26" ht="12.75" customHeight="1">
      <c r="A781" s="84"/>
      <c r="B781" s="84"/>
      <c r="C781" s="262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</row>
    <row r="782" spans="1:26" ht="12.75" customHeight="1">
      <c r="A782" s="84"/>
      <c r="B782" s="84"/>
      <c r="C782" s="262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</row>
    <row r="783" spans="1:26" ht="12.75" customHeight="1">
      <c r="A783" s="84"/>
      <c r="B783" s="84"/>
      <c r="C783" s="262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</row>
    <row r="784" spans="1:26" ht="12.75" customHeight="1">
      <c r="A784" s="84"/>
      <c r="B784" s="84"/>
      <c r="C784" s="262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</row>
    <row r="785" spans="1:26" ht="12.75" customHeight="1">
      <c r="A785" s="84"/>
      <c r="B785" s="84"/>
      <c r="C785" s="262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</row>
    <row r="786" spans="1:26" ht="12.75" customHeight="1">
      <c r="A786" s="84"/>
      <c r="B786" s="84"/>
      <c r="C786" s="262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</row>
    <row r="787" spans="1:26" ht="12.75" customHeight="1">
      <c r="A787" s="84"/>
      <c r="B787" s="84"/>
      <c r="C787" s="262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</row>
    <row r="788" spans="1:26" ht="12.75" customHeight="1">
      <c r="A788" s="84"/>
      <c r="B788" s="84"/>
      <c r="C788" s="262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</row>
    <row r="789" spans="1:26" ht="12.75" customHeight="1">
      <c r="A789" s="84"/>
      <c r="B789" s="84"/>
      <c r="C789" s="262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</row>
    <row r="790" spans="1:26" ht="12.75" customHeight="1">
      <c r="A790" s="84"/>
      <c r="B790" s="84"/>
      <c r="C790" s="262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</row>
    <row r="791" spans="1:26" ht="12.75" customHeight="1">
      <c r="A791" s="84"/>
      <c r="B791" s="84"/>
      <c r="C791" s="262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</row>
    <row r="792" spans="1:26" ht="12.75" customHeight="1">
      <c r="A792" s="84"/>
      <c r="B792" s="84"/>
      <c r="C792" s="262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</row>
    <row r="793" spans="1:26" ht="12.75" customHeight="1">
      <c r="A793" s="84"/>
      <c r="B793" s="84"/>
      <c r="C793" s="262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</row>
    <row r="794" spans="1:26" ht="12.75" customHeight="1">
      <c r="A794" s="84"/>
      <c r="B794" s="84"/>
      <c r="C794" s="262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</row>
    <row r="795" spans="1:26" ht="12.75" customHeight="1">
      <c r="A795" s="84"/>
      <c r="B795" s="84"/>
      <c r="C795" s="262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</row>
    <row r="796" spans="1:26" ht="12.75" customHeight="1">
      <c r="A796" s="84"/>
      <c r="B796" s="84"/>
      <c r="C796" s="262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</row>
    <row r="797" spans="1:26" ht="12.75" customHeight="1">
      <c r="A797" s="84"/>
      <c r="B797" s="84"/>
      <c r="C797" s="262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</row>
    <row r="798" spans="1:26" ht="12.75" customHeight="1">
      <c r="A798" s="84"/>
      <c r="B798" s="84"/>
      <c r="C798" s="262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</row>
    <row r="799" spans="1:26" ht="12.75" customHeight="1">
      <c r="A799" s="84"/>
      <c r="B799" s="84"/>
      <c r="C799" s="262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</row>
    <row r="800" spans="1:26" ht="12.75" customHeight="1">
      <c r="A800" s="84"/>
      <c r="B800" s="84"/>
      <c r="C800" s="262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</row>
    <row r="801" spans="1:26" ht="12.75" customHeight="1">
      <c r="A801" s="84"/>
      <c r="B801" s="84"/>
      <c r="C801" s="262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</row>
    <row r="802" spans="1:26" ht="12.75" customHeight="1">
      <c r="A802" s="84"/>
      <c r="B802" s="84"/>
      <c r="C802" s="262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</row>
    <row r="803" spans="1:26" ht="12.75" customHeight="1">
      <c r="A803" s="84"/>
      <c r="B803" s="84"/>
      <c r="C803" s="262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</row>
    <row r="804" spans="1:26" ht="12.75" customHeight="1">
      <c r="A804" s="84"/>
      <c r="B804" s="84"/>
      <c r="C804" s="262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</row>
    <row r="805" spans="1:26" ht="12.75" customHeight="1">
      <c r="A805" s="84"/>
      <c r="B805" s="84"/>
      <c r="C805" s="262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</row>
    <row r="806" spans="1:26" ht="12.75" customHeight="1">
      <c r="A806" s="84"/>
      <c r="B806" s="84"/>
      <c r="C806" s="262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</row>
    <row r="807" spans="1:26" ht="12.75" customHeight="1">
      <c r="A807" s="84"/>
      <c r="B807" s="84"/>
      <c r="C807" s="262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</row>
    <row r="808" spans="1:26" ht="12.75" customHeight="1">
      <c r="A808" s="84"/>
      <c r="B808" s="84"/>
      <c r="C808" s="262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</row>
    <row r="809" spans="1:26" ht="12.75" customHeight="1">
      <c r="A809" s="84"/>
      <c r="B809" s="84"/>
      <c r="C809" s="262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</row>
    <row r="810" spans="1:26" ht="12.75" customHeight="1">
      <c r="A810" s="84"/>
      <c r="B810" s="84"/>
      <c r="C810" s="262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</row>
    <row r="811" spans="1:26" ht="12.75" customHeight="1">
      <c r="A811" s="84"/>
      <c r="B811" s="84"/>
      <c r="C811" s="262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</row>
    <row r="812" spans="1:26" ht="12.75" customHeight="1">
      <c r="A812" s="84"/>
      <c r="B812" s="84"/>
      <c r="C812" s="262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</row>
    <row r="813" spans="1:26" ht="12.75" customHeight="1">
      <c r="A813" s="84"/>
      <c r="B813" s="84"/>
      <c r="C813" s="262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</row>
    <row r="814" spans="1:26" ht="12.75" customHeight="1">
      <c r="A814" s="84"/>
      <c r="B814" s="84"/>
      <c r="C814" s="262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</row>
    <row r="815" spans="1:26" ht="12.75" customHeight="1">
      <c r="A815" s="84"/>
      <c r="B815" s="84"/>
      <c r="C815" s="262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</row>
    <row r="816" spans="1:26" ht="12.75" customHeight="1">
      <c r="A816" s="84"/>
      <c r="B816" s="84"/>
      <c r="C816" s="262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</row>
    <row r="817" spans="1:26" ht="12.75" customHeight="1">
      <c r="A817" s="84"/>
      <c r="B817" s="84"/>
      <c r="C817" s="262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</row>
    <row r="818" spans="1:26" ht="12.75" customHeight="1">
      <c r="A818" s="84"/>
      <c r="B818" s="84"/>
      <c r="C818" s="262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</row>
    <row r="819" spans="1:26" ht="12.75" customHeight="1">
      <c r="A819" s="84"/>
      <c r="B819" s="84"/>
      <c r="C819" s="262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</row>
    <row r="820" spans="1:26" ht="12.75" customHeight="1">
      <c r="A820" s="84"/>
      <c r="B820" s="84"/>
      <c r="C820" s="262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</row>
    <row r="821" spans="1:26" ht="12.75" customHeight="1">
      <c r="A821" s="84"/>
      <c r="B821" s="84"/>
      <c r="C821" s="262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</row>
    <row r="822" spans="1:26" ht="12.75" customHeight="1">
      <c r="A822" s="84"/>
      <c r="B822" s="84"/>
      <c r="C822" s="262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</row>
    <row r="823" spans="1:26" ht="12.75" customHeight="1">
      <c r="A823" s="84"/>
      <c r="B823" s="84"/>
      <c r="C823" s="262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</row>
    <row r="824" spans="1:26" ht="12.75" customHeight="1">
      <c r="A824" s="84"/>
      <c r="B824" s="84"/>
      <c r="C824" s="262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</row>
    <row r="825" spans="1:26" ht="12.75" customHeight="1">
      <c r="A825" s="84"/>
      <c r="B825" s="84"/>
      <c r="C825" s="262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</row>
    <row r="826" spans="1:26" ht="12.75" customHeight="1">
      <c r="A826" s="84"/>
      <c r="B826" s="84"/>
      <c r="C826" s="262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</row>
    <row r="827" spans="1:26" ht="12.75" customHeight="1">
      <c r="A827" s="84"/>
      <c r="B827" s="84"/>
      <c r="C827" s="262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</row>
    <row r="828" spans="1:26" ht="12.75" customHeight="1">
      <c r="A828" s="84"/>
      <c r="B828" s="84"/>
      <c r="C828" s="262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</row>
    <row r="829" spans="1:26" ht="12.75" customHeight="1">
      <c r="A829" s="84"/>
      <c r="B829" s="84"/>
      <c r="C829" s="262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</row>
    <row r="830" spans="1:26" ht="12.75" customHeight="1">
      <c r="A830" s="84"/>
      <c r="B830" s="84"/>
      <c r="C830" s="262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</row>
    <row r="831" spans="1:26" ht="12.75" customHeight="1">
      <c r="A831" s="84"/>
      <c r="B831" s="84"/>
      <c r="C831" s="262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</row>
    <row r="832" spans="1:26" ht="12.75" customHeight="1">
      <c r="A832" s="84"/>
      <c r="B832" s="84"/>
      <c r="C832" s="262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</row>
    <row r="833" spans="1:26" ht="12.75" customHeight="1">
      <c r="A833" s="84"/>
      <c r="B833" s="84"/>
      <c r="C833" s="262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</row>
    <row r="834" spans="1:26" ht="12.75" customHeight="1">
      <c r="A834" s="84"/>
      <c r="B834" s="84"/>
      <c r="C834" s="262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</row>
    <row r="835" spans="1:26" ht="12.75" customHeight="1">
      <c r="A835" s="84"/>
      <c r="B835" s="84"/>
      <c r="C835" s="262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</row>
    <row r="836" spans="1:26" ht="12.75" customHeight="1">
      <c r="A836" s="84"/>
      <c r="B836" s="84"/>
      <c r="C836" s="262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</row>
    <row r="837" spans="1:26" ht="12.75" customHeight="1">
      <c r="A837" s="84"/>
      <c r="B837" s="84"/>
      <c r="C837" s="262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</row>
    <row r="838" spans="1:26" ht="12.75" customHeight="1">
      <c r="A838" s="84"/>
      <c r="B838" s="84"/>
      <c r="C838" s="262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</row>
    <row r="839" spans="1:26" ht="12.75" customHeight="1">
      <c r="A839" s="84"/>
      <c r="B839" s="84"/>
      <c r="C839" s="262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</row>
    <row r="840" spans="1:26" ht="12.75" customHeight="1">
      <c r="A840" s="84"/>
      <c r="B840" s="84"/>
      <c r="C840" s="262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</row>
    <row r="841" spans="1:26" ht="12.75" customHeight="1">
      <c r="A841" s="84"/>
      <c r="B841" s="84"/>
      <c r="C841" s="262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</row>
    <row r="842" spans="1:26" ht="12.75" customHeight="1">
      <c r="A842" s="84"/>
      <c r="B842" s="84"/>
      <c r="C842" s="262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</row>
    <row r="843" spans="1:26" ht="12.75" customHeight="1">
      <c r="A843" s="84"/>
      <c r="B843" s="84"/>
      <c r="C843" s="262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</row>
    <row r="844" spans="1:26" ht="12.75" customHeight="1">
      <c r="A844" s="84"/>
      <c r="B844" s="84"/>
      <c r="C844" s="262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</row>
    <row r="845" spans="1:26" ht="12.75" customHeight="1">
      <c r="A845" s="84"/>
      <c r="B845" s="84"/>
      <c r="C845" s="262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</row>
    <row r="846" spans="1:26" ht="12.75" customHeight="1">
      <c r="A846" s="84"/>
      <c r="B846" s="84"/>
      <c r="C846" s="262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</row>
    <row r="847" spans="1:26" ht="12.75" customHeight="1">
      <c r="A847" s="84"/>
      <c r="B847" s="84"/>
      <c r="C847" s="262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</row>
    <row r="848" spans="1:26" ht="12.75" customHeight="1">
      <c r="A848" s="84"/>
      <c r="B848" s="84"/>
      <c r="C848" s="262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</row>
    <row r="849" spans="1:26" ht="12.75" customHeight="1">
      <c r="A849" s="84"/>
      <c r="B849" s="84"/>
      <c r="C849" s="262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</row>
    <row r="850" spans="1:26" ht="12.75" customHeight="1">
      <c r="A850" s="84"/>
      <c r="B850" s="84"/>
      <c r="C850" s="262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</row>
    <row r="851" spans="1:26" ht="12.75" customHeight="1">
      <c r="A851" s="84"/>
      <c r="B851" s="84"/>
      <c r="C851" s="262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</row>
    <row r="852" spans="1:26" ht="12.75" customHeight="1">
      <c r="A852" s="84"/>
      <c r="B852" s="84"/>
      <c r="C852" s="262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</row>
    <row r="853" spans="1:26" ht="12.75" customHeight="1">
      <c r="A853" s="84"/>
      <c r="B853" s="84"/>
      <c r="C853" s="262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</row>
    <row r="854" spans="1:26" ht="12.75" customHeight="1">
      <c r="A854" s="84"/>
      <c r="B854" s="84"/>
      <c r="C854" s="262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</row>
    <row r="855" spans="1:26" ht="12.75" customHeight="1">
      <c r="A855" s="84"/>
      <c r="B855" s="84"/>
      <c r="C855" s="262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</row>
    <row r="856" spans="1:26" ht="12.75" customHeight="1">
      <c r="A856" s="84"/>
      <c r="B856" s="84"/>
      <c r="C856" s="262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</row>
    <row r="857" spans="1:26" ht="12.75" customHeight="1">
      <c r="A857" s="84"/>
      <c r="B857" s="84"/>
      <c r="C857" s="262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</row>
    <row r="858" spans="1:26" ht="12.75" customHeight="1">
      <c r="A858" s="84"/>
      <c r="B858" s="84"/>
      <c r="C858" s="262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</row>
    <row r="859" spans="1:26" ht="12.75" customHeight="1">
      <c r="A859" s="84"/>
      <c r="B859" s="84"/>
      <c r="C859" s="262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</row>
    <row r="860" spans="1:26" ht="12.75" customHeight="1">
      <c r="A860" s="84"/>
      <c r="B860" s="84"/>
      <c r="C860" s="262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</row>
    <row r="861" spans="1:26" ht="12.75" customHeight="1">
      <c r="A861" s="84"/>
      <c r="B861" s="84"/>
      <c r="C861" s="262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</row>
    <row r="862" spans="1:26" ht="12.75" customHeight="1">
      <c r="A862" s="84"/>
      <c r="B862" s="84"/>
      <c r="C862" s="262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</row>
    <row r="863" spans="1:26" ht="12.75" customHeight="1">
      <c r="A863" s="84"/>
      <c r="B863" s="84"/>
      <c r="C863" s="262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</row>
    <row r="864" spans="1:26" ht="12.75" customHeight="1">
      <c r="A864" s="84"/>
      <c r="B864" s="84"/>
      <c r="C864" s="262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</row>
    <row r="865" spans="1:26" ht="12.75" customHeight="1">
      <c r="A865" s="84"/>
      <c r="B865" s="84"/>
      <c r="C865" s="262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</row>
    <row r="866" spans="1:26" ht="12.75" customHeight="1">
      <c r="A866" s="84"/>
      <c r="B866" s="84"/>
      <c r="C866" s="262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</row>
    <row r="867" spans="1:26" ht="12.75" customHeight="1">
      <c r="A867" s="84"/>
      <c r="B867" s="84"/>
      <c r="C867" s="262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</row>
    <row r="868" spans="1:26" ht="12.75" customHeight="1">
      <c r="A868" s="84"/>
      <c r="B868" s="84"/>
      <c r="C868" s="262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</row>
    <row r="869" spans="1:26" ht="12.75" customHeight="1">
      <c r="A869" s="84"/>
      <c r="B869" s="84"/>
      <c r="C869" s="262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</row>
    <row r="870" spans="1:26" ht="12.75" customHeight="1">
      <c r="A870" s="84"/>
      <c r="B870" s="84"/>
      <c r="C870" s="262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</row>
    <row r="871" spans="1:26" ht="12.75" customHeight="1">
      <c r="A871" s="84"/>
      <c r="B871" s="84"/>
      <c r="C871" s="262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</row>
    <row r="872" spans="1:26" ht="12.75" customHeight="1">
      <c r="A872" s="84"/>
      <c r="B872" s="84"/>
      <c r="C872" s="262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</row>
    <row r="873" spans="1:26" ht="12.75" customHeight="1">
      <c r="A873" s="84"/>
      <c r="B873" s="84"/>
      <c r="C873" s="262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</row>
    <row r="874" spans="1:26" ht="12.75" customHeight="1">
      <c r="A874" s="84"/>
      <c r="B874" s="84"/>
      <c r="C874" s="262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</row>
    <row r="875" spans="1:26" ht="12.75" customHeight="1">
      <c r="A875" s="84"/>
      <c r="B875" s="84"/>
      <c r="C875" s="262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</row>
    <row r="876" spans="1:26" ht="12.75" customHeight="1">
      <c r="A876" s="84"/>
      <c r="B876" s="84"/>
      <c r="C876" s="262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</row>
    <row r="877" spans="1:26" ht="12.75" customHeight="1">
      <c r="A877" s="84"/>
      <c r="B877" s="84"/>
      <c r="C877" s="262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</row>
    <row r="878" spans="1:26" ht="12.75" customHeight="1">
      <c r="A878" s="84"/>
      <c r="B878" s="84"/>
      <c r="C878" s="262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</row>
    <row r="879" spans="1:26" ht="12.75" customHeight="1">
      <c r="A879" s="84"/>
      <c r="B879" s="84"/>
      <c r="C879" s="262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</row>
    <row r="880" spans="1:26" ht="12.75" customHeight="1">
      <c r="A880" s="84"/>
      <c r="B880" s="84"/>
      <c r="C880" s="262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</row>
    <row r="881" spans="1:26" ht="12.75" customHeight="1">
      <c r="A881" s="84"/>
      <c r="B881" s="84"/>
      <c r="C881" s="262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</row>
    <row r="882" spans="1:26" ht="12.75" customHeight="1">
      <c r="A882" s="84"/>
      <c r="B882" s="84"/>
      <c r="C882" s="262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</row>
    <row r="883" spans="1:26" ht="12.75" customHeight="1">
      <c r="A883" s="84"/>
      <c r="B883" s="84"/>
      <c r="C883" s="262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</row>
    <row r="884" spans="1:26" ht="12.75" customHeight="1">
      <c r="A884" s="84"/>
      <c r="B884" s="84"/>
      <c r="C884" s="262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</row>
    <row r="885" spans="1:26" ht="12.75" customHeight="1">
      <c r="A885" s="84"/>
      <c r="B885" s="84"/>
      <c r="C885" s="262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</row>
    <row r="886" spans="1:26" ht="12.75" customHeight="1">
      <c r="A886" s="84"/>
      <c r="B886" s="84"/>
      <c r="C886" s="262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</row>
    <row r="887" spans="1:26" ht="12.75" customHeight="1">
      <c r="A887" s="84"/>
      <c r="B887" s="84"/>
      <c r="C887" s="262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</row>
    <row r="888" spans="1:26" ht="12.75" customHeight="1">
      <c r="A888" s="84"/>
      <c r="B888" s="84"/>
      <c r="C888" s="262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</row>
    <row r="889" spans="1:26" ht="12.75" customHeight="1">
      <c r="A889" s="84"/>
      <c r="B889" s="84"/>
      <c r="C889" s="262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</row>
    <row r="890" spans="1:26" ht="12.75" customHeight="1">
      <c r="A890" s="84"/>
      <c r="B890" s="84"/>
      <c r="C890" s="262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</row>
    <row r="891" spans="1:26" ht="12.75" customHeight="1">
      <c r="A891" s="84"/>
      <c r="B891" s="84"/>
      <c r="C891" s="262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</row>
    <row r="892" spans="1:26" ht="12.75" customHeight="1">
      <c r="A892" s="84"/>
      <c r="B892" s="84"/>
      <c r="C892" s="262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</row>
    <row r="893" spans="1:26" ht="12.75" customHeight="1">
      <c r="A893" s="84"/>
      <c r="B893" s="84"/>
      <c r="C893" s="262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</row>
    <row r="894" spans="1:26" ht="12.75" customHeight="1">
      <c r="A894" s="84"/>
      <c r="B894" s="84"/>
      <c r="C894" s="262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</row>
    <row r="895" spans="1:26" ht="12.75" customHeight="1">
      <c r="A895" s="84"/>
      <c r="B895" s="84"/>
      <c r="C895" s="262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</row>
    <row r="896" spans="1:26" ht="12.75" customHeight="1">
      <c r="A896" s="84"/>
      <c r="B896" s="84"/>
      <c r="C896" s="262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</row>
    <row r="897" spans="1:26" ht="12.75" customHeight="1">
      <c r="A897" s="84"/>
      <c r="B897" s="84"/>
      <c r="C897" s="262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</row>
    <row r="898" spans="1:26" ht="12.75" customHeight="1">
      <c r="A898" s="84"/>
      <c r="B898" s="84"/>
      <c r="C898" s="262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</row>
    <row r="899" spans="1:26" ht="12.75" customHeight="1">
      <c r="A899" s="84"/>
      <c r="B899" s="84"/>
      <c r="C899" s="262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</row>
    <row r="900" spans="1:26" ht="12.75" customHeight="1">
      <c r="A900" s="84"/>
      <c r="B900" s="84"/>
      <c r="C900" s="262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</row>
    <row r="901" spans="1:26" ht="12.75" customHeight="1">
      <c r="A901" s="84"/>
      <c r="B901" s="84"/>
      <c r="C901" s="262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</row>
    <row r="902" spans="1:26" ht="12.75" customHeight="1">
      <c r="A902" s="84"/>
      <c r="B902" s="84"/>
      <c r="C902" s="262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</row>
    <row r="903" spans="1:26" ht="12.75" customHeight="1">
      <c r="A903" s="84"/>
      <c r="B903" s="84"/>
      <c r="C903" s="262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</row>
    <row r="904" spans="1:26" ht="12.75" customHeight="1">
      <c r="A904" s="84"/>
      <c r="B904" s="84"/>
      <c r="C904" s="262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</row>
    <row r="905" spans="1:26" ht="12.75" customHeight="1">
      <c r="A905" s="84"/>
      <c r="B905" s="84"/>
      <c r="C905" s="262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</row>
    <row r="906" spans="1:26" ht="12.75" customHeight="1">
      <c r="A906" s="84"/>
      <c r="B906" s="84"/>
      <c r="C906" s="262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</row>
    <row r="907" spans="1:26" ht="12.75" customHeight="1">
      <c r="A907" s="84"/>
      <c r="B907" s="84"/>
      <c r="C907" s="262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</row>
    <row r="908" spans="1:26" ht="12.75" customHeight="1">
      <c r="A908" s="84"/>
      <c r="B908" s="84"/>
      <c r="C908" s="262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</row>
    <row r="909" spans="1:26" ht="12.75" customHeight="1">
      <c r="A909" s="84"/>
      <c r="B909" s="84"/>
      <c r="C909" s="262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</row>
    <row r="910" spans="1:26" ht="12.75" customHeight="1">
      <c r="A910" s="84"/>
      <c r="B910" s="84"/>
      <c r="C910" s="262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</row>
    <row r="911" spans="1:26" ht="12.75" customHeight="1">
      <c r="A911" s="84"/>
      <c r="B911" s="84"/>
      <c r="C911" s="262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</row>
    <row r="912" spans="1:26" ht="12.75" customHeight="1">
      <c r="A912" s="84"/>
      <c r="B912" s="84"/>
      <c r="C912" s="262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</row>
    <row r="913" spans="1:26" ht="12.75" customHeight="1">
      <c r="A913" s="84"/>
      <c r="B913" s="84"/>
      <c r="C913" s="262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</row>
    <row r="914" spans="1:26" ht="12.75" customHeight="1">
      <c r="A914" s="84"/>
      <c r="B914" s="84"/>
      <c r="C914" s="262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</row>
    <row r="915" spans="1:26" ht="12.75" customHeight="1">
      <c r="A915" s="84"/>
      <c r="B915" s="84"/>
      <c r="C915" s="262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</row>
    <row r="916" spans="1:26" ht="12.75" customHeight="1">
      <c r="A916" s="84"/>
      <c r="B916" s="84"/>
      <c r="C916" s="262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</row>
    <row r="917" spans="1:26" ht="12.75" customHeight="1">
      <c r="A917" s="84"/>
      <c r="B917" s="84"/>
      <c r="C917" s="262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</row>
    <row r="918" spans="1:26" ht="12.75" customHeight="1">
      <c r="A918" s="84"/>
      <c r="B918" s="84"/>
      <c r="C918" s="262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</row>
    <row r="919" spans="1:26" ht="12.75" customHeight="1">
      <c r="A919" s="84"/>
      <c r="B919" s="84"/>
      <c r="C919" s="262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</row>
    <row r="920" spans="1:26" ht="12.75" customHeight="1">
      <c r="A920" s="84"/>
      <c r="B920" s="84"/>
      <c r="C920" s="262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</row>
    <row r="921" spans="1:26" ht="12.75" customHeight="1">
      <c r="A921" s="84"/>
      <c r="B921" s="84"/>
      <c r="C921" s="262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</row>
    <row r="922" spans="1:26" ht="12.75" customHeight="1">
      <c r="A922" s="84"/>
      <c r="B922" s="84"/>
      <c r="C922" s="262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</row>
    <row r="923" spans="1:26" ht="12.75" customHeight="1">
      <c r="A923" s="84"/>
      <c r="B923" s="84"/>
      <c r="C923" s="262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</row>
    <row r="924" spans="1:26" ht="12.75" customHeight="1">
      <c r="A924" s="84"/>
      <c r="B924" s="84"/>
      <c r="C924" s="262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</row>
    <row r="925" spans="1:26" ht="12.75" customHeight="1">
      <c r="A925" s="84"/>
      <c r="B925" s="84"/>
      <c r="C925" s="262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</row>
    <row r="926" spans="1:26" ht="12.75" customHeight="1">
      <c r="A926" s="84"/>
      <c r="B926" s="84"/>
      <c r="C926" s="262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</row>
    <row r="927" spans="1:26" ht="12.75" customHeight="1">
      <c r="A927" s="84"/>
      <c r="B927" s="84"/>
      <c r="C927" s="262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</row>
    <row r="928" spans="1:26" ht="12.75" customHeight="1">
      <c r="A928" s="84"/>
      <c r="B928" s="84"/>
      <c r="C928" s="262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</row>
    <row r="929" spans="1:26" ht="12.75" customHeight="1">
      <c r="A929" s="84"/>
      <c r="B929" s="84"/>
      <c r="C929" s="262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</row>
    <row r="930" spans="1:26" ht="12.75" customHeight="1">
      <c r="A930" s="84"/>
      <c r="B930" s="84"/>
      <c r="C930" s="262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</row>
    <row r="931" spans="1:26" ht="12.75" customHeight="1">
      <c r="A931" s="84"/>
      <c r="B931" s="84"/>
      <c r="C931" s="262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</row>
    <row r="932" spans="1:26" ht="12.75" customHeight="1">
      <c r="A932" s="84"/>
      <c r="B932" s="84"/>
      <c r="C932" s="262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</row>
    <row r="933" spans="1:26" ht="12.75" customHeight="1">
      <c r="A933" s="84"/>
      <c r="B933" s="84"/>
      <c r="C933" s="262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</row>
    <row r="934" spans="1:26" ht="12.75" customHeight="1">
      <c r="A934" s="84"/>
      <c r="B934" s="84"/>
      <c r="C934" s="262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</row>
    <row r="935" spans="1:26" ht="12.75" customHeight="1">
      <c r="A935" s="84"/>
      <c r="B935" s="84"/>
      <c r="C935" s="262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</row>
    <row r="936" spans="1:26" ht="12.75" customHeight="1">
      <c r="A936" s="84"/>
      <c r="B936" s="84"/>
      <c r="C936" s="262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</row>
    <row r="937" spans="1:26" ht="12.75" customHeight="1">
      <c r="A937" s="84"/>
      <c r="B937" s="84"/>
      <c r="C937" s="262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</row>
    <row r="938" spans="1:26" ht="12.75" customHeight="1">
      <c r="A938" s="84"/>
      <c r="B938" s="84"/>
      <c r="C938" s="262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</row>
    <row r="939" spans="1:26" ht="12.75" customHeight="1">
      <c r="A939" s="84"/>
      <c r="B939" s="84"/>
      <c r="C939" s="262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</row>
    <row r="940" spans="1:26" ht="12.75" customHeight="1">
      <c r="A940" s="84"/>
      <c r="B940" s="84"/>
      <c r="C940" s="262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</row>
    <row r="941" spans="1:26" ht="12.75" customHeight="1">
      <c r="A941" s="84"/>
      <c r="B941" s="84"/>
      <c r="C941" s="262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</row>
    <row r="942" spans="1:26" ht="12.75" customHeight="1">
      <c r="A942" s="84"/>
      <c r="B942" s="84"/>
      <c r="C942" s="262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</row>
    <row r="943" spans="1:26" ht="12.75" customHeight="1">
      <c r="A943" s="84"/>
      <c r="B943" s="84"/>
      <c r="C943" s="262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</row>
    <row r="944" spans="1:26" ht="12.75" customHeight="1">
      <c r="A944" s="84"/>
      <c r="B944" s="84"/>
      <c r="C944" s="262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</row>
    <row r="945" spans="1:26" ht="12.75" customHeight="1">
      <c r="A945" s="84"/>
      <c r="B945" s="84"/>
      <c r="C945" s="262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</row>
    <row r="946" spans="1:26" ht="12.75" customHeight="1">
      <c r="A946" s="84"/>
      <c r="B946" s="84"/>
      <c r="C946" s="262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</row>
    <row r="947" spans="1:26" ht="12.75" customHeight="1">
      <c r="A947" s="84"/>
      <c r="B947" s="84"/>
      <c r="C947" s="262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</row>
    <row r="948" spans="1:26" ht="12.75" customHeight="1">
      <c r="A948" s="84"/>
      <c r="B948" s="84"/>
      <c r="C948" s="262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</row>
    <row r="949" spans="1:26" ht="12.75" customHeight="1">
      <c r="A949" s="84"/>
      <c r="B949" s="84"/>
      <c r="C949" s="262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</row>
    <row r="950" spans="1:26" ht="12.75" customHeight="1">
      <c r="A950" s="84"/>
      <c r="B950" s="84"/>
      <c r="C950" s="262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</row>
    <row r="951" spans="1:26" ht="12.75" customHeight="1">
      <c r="A951" s="84"/>
      <c r="B951" s="84"/>
      <c r="C951" s="262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</row>
    <row r="952" spans="1:26" ht="12.75" customHeight="1">
      <c r="A952" s="84"/>
      <c r="B952" s="84"/>
      <c r="C952" s="262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</row>
    <row r="953" spans="1:26" ht="12.75" customHeight="1">
      <c r="A953" s="84"/>
      <c r="B953" s="84"/>
      <c r="C953" s="262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</row>
    <row r="954" spans="1:26" ht="12.75" customHeight="1">
      <c r="A954" s="84"/>
      <c r="B954" s="84"/>
      <c r="C954" s="262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</row>
    <row r="955" spans="1:26" ht="12.75" customHeight="1">
      <c r="A955" s="84"/>
      <c r="B955" s="84"/>
      <c r="C955" s="262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</row>
    <row r="956" spans="1:26" ht="12.75" customHeight="1">
      <c r="A956" s="84"/>
      <c r="B956" s="84"/>
      <c r="C956" s="262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</row>
    <row r="957" spans="1:26" ht="12.75" customHeight="1">
      <c r="A957" s="84"/>
      <c r="B957" s="84"/>
      <c r="C957" s="262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</row>
    <row r="958" spans="1:26" ht="12.75" customHeight="1">
      <c r="A958" s="84"/>
      <c r="B958" s="84"/>
      <c r="C958" s="262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</row>
    <row r="959" spans="1:26" ht="12.75" customHeight="1">
      <c r="A959" s="84"/>
      <c r="B959" s="84"/>
      <c r="C959" s="262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</row>
    <row r="960" spans="1:26" ht="12.75" customHeight="1">
      <c r="A960" s="84"/>
      <c r="B960" s="84"/>
      <c r="C960" s="262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</row>
    <row r="961" spans="1:26" ht="12.75" customHeight="1">
      <c r="A961" s="84"/>
      <c r="B961" s="84"/>
      <c r="C961" s="262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</row>
    <row r="962" spans="1:26" ht="12.75" customHeight="1">
      <c r="A962" s="84"/>
      <c r="B962" s="84"/>
      <c r="C962" s="262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</row>
    <row r="963" spans="1:26" ht="12.75" customHeight="1">
      <c r="A963" s="84"/>
      <c r="B963" s="84"/>
      <c r="C963" s="262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</row>
    <row r="964" spans="1:26" ht="12.75" customHeight="1">
      <c r="A964" s="84"/>
      <c r="B964" s="84"/>
      <c r="C964" s="262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</row>
    <row r="965" spans="1:26" ht="12.75" customHeight="1">
      <c r="A965" s="84"/>
      <c r="B965" s="84"/>
      <c r="C965" s="262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</row>
    <row r="966" spans="1:26" ht="12.75" customHeight="1">
      <c r="A966" s="84"/>
      <c r="B966" s="84"/>
      <c r="C966" s="262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</row>
    <row r="967" spans="1:26" ht="12.75" customHeight="1">
      <c r="A967" s="84"/>
      <c r="B967" s="84"/>
      <c r="C967" s="262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</row>
    <row r="968" spans="1:26" ht="12.75" customHeight="1">
      <c r="A968" s="84"/>
      <c r="B968" s="84"/>
      <c r="C968" s="262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</row>
    <row r="969" spans="1:26" ht="12.75" customHeight="1">
      <c r="A969" s="84"/>
      <c r="B969" s="84"/>
      <c r="C969" s="262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</row>
    <row r="970" spans="1:26" ht="12.75" customHeight="1">
      <c r="A970" s="84"/>
      <c r="B970" s="84"/>
      <c r="C970" s="262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</row>
    <row r="971" spans="1:26" ht="12.75" customHeight="1">
      <c r="A971" s="84"/>
      <c r="B971" s="84"/>
      <c r="C971" s="262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</row>
    <row r="972" spans="1:26" ht="12.75" customHeight="1">
      <c r="A972" s="84"/>
      <c r="B972" s="84"/>
      <c r="C972" s="262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</row>
    <row r="973" spans="1:26" ht="12.75" customHeight="1">
      <c r="A973" s="84"/>
      <c r="B973" s="84"/>
      <c r="C973" s="262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</row>
    <row r="974" spans="1:26" ht="12.75" customHeight="1">
      <c r="A974" s="84"/>
      <c r="B974" s="84"/>
      <c r="C974" s="262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</row>
    <row r="975" spans="1:26" ht="12.75" customHeight="1">
      <c r="A975" s="84"/>
      <c r="B975" s="84"/>
      <c r="C975" s="262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</row>
    <row r="976" spans="1:26" ht="12.75" customHeight="1">
      <c r="A976" s="84"/>
      <c r="B976" s="84"/>
      <c r="C976" s="262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</row>
    <row r="977" spans="1:26" ht="12.75" customHeight="1">
      <c r="A977" s="84"/>
      <c r="B977" s="84"/>
      <c r="C977" s="262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</row>
    <row r="978" spans="1:26" ht="12.75" customHeight="1">
      <c r="A978" s="84"/>
      <c r="B978" s="84"/>
      <c r="C978" s="262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</row>
    <row r="979" spans="1:26" ht="12.75" customHeight="1">
      <c r="A979" s="84"/>
      <c r="B979" s="84"/>
      <c r="C979" s="262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</row>
    <row r="980" spans="1:26" ht="12.75" customHeight="1">
      <c r="A980" s="84"/>
      <c r="B980" s="84"/>
      <c r="C980" s="262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</row>
    <row r="981" spans="1:26" ht="12.75" customHeight="1">
      <c r="A981" s="84"/>
      <c r="B981" s="84"/>
      <c r="C981" s="262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</row>
    <row r="982" spans="1:26" ht="12.75" customHeight="1">
      <c r="A982" s="84"/>
      <c r="B982" s="84"/>
      <c r="C982" s="262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</row>
    <row r="983" spans="1:26" ht="12.75" customHeight="1">
      <c r="A983" s="84"/>
      <c r="B983" s="84"/>
      <c r="C983" s="262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</row>
    <row r="984" spans="1:26" ht="12.75" customHeight="1">
      <c r="A984" s="84"/>
      <c r="B984" s="84"/>
      <c r="C984" s="262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</row>
    <row r="985" spans="1:26" ht="12.75" customHeight="1">
      <c r="A985" s="84"/>
      <c r="B985" s="84"/>
      <c r="C985" s="262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</row>
    <row r="986" spans="1:26" ht="12.75" customHeight="1">
      <c r="A986" s="84"/>
      <c r="B986" s="84"/>
      <c r="C986" s="262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</row>
    <row r="987" spans="1:26" ht="12.75" customHeight="1">
      <c r="A987" s="84"/>
      <c r="B987" s="84"/>
      <c r="C987" s="262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</row>
    <row r="988" spans="1:26" ht="12.75" customHeight="1">
      <c r="A988" s="84"/>
      <c r="B988" s="84"/>
      <c r="C988" s="262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</row>
    <row r="989" spans="1:26" ht="12.75" customHeight="1">
      <c r="A989" s="84"/>
      <c r="B989" s="84"/>
      <c r="C989" s="262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</row>
    <row r="990" spans="1:26" ht="12.75" customHeight="1">
      <c r="A990" s="84"/>
      <c r="B990" s="84"/>
      <c r="C990" s="262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</row>
    <row r="991" spans="1:26" ht="12.75" customHeight="1">
      <c r="A991" s="84"/>
      <c r="B991" s="84"/>
      <c r="C991" s="262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</row>
    <row r="992" spans="1:26" ht="12.75" customHeight="1">
      <c r="A992" s="84"/>
      <c r="B992" s="84"/>
      <c r="C992" s="262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  <c r="Z992" s="84"/>
    </row>
    <row r="993" spans="1:26" ht="12.75" customHeight="1">
      <c r="A993" s="84"/>
      <c r="B993" s="84"/>
      <c r="C993" s="262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</row>
    <row r="994" spans="1:26" ht="12.75" customHeight="1">
      <c r="A994" s="84"/>
      <c r="B994" s="84"/>
      <c r="C994" s="262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  <c r="Z994" s="84"/>
    </row>
    <row r="995" spans="1:26" ht="12.75" customHeight="1">
      <c r="A995" s="84"/>
      <c r="B995" s="84"/>
      <c r="C995" s="262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  <c r="Q995" s="84"/>
      <c r="R995" s="84"/>
      <c r="S995" s="84"/>
      <c r="T995" s="84"/>
      <c r="U995" s="84"/>
      <c r="V995" s="84"/>
      <c r="W995" s="84"/>
      <c r="X995" s="84"/>
      <c r="Y995" s="84"/>
      <c r="Z995" s="84"/>
    </row>
    <row r="996" spans="1:26" ht="12.75" customHeight="1">
      <c r="A996" s="84"/>
      <c r="B996" s="84"/>
      <c r="C996" s="262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</row>
    <row r="997" spans="1:26" ht="12.75" customHeight="1">
      <c r="A997" s="84"/>
      <c r="B997" s="84"/>
      <c r="C997" s="262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  <c r="Q997" s="84"/>
      <c r="R997" s="84"/>
      <c r="S997" s="84"/>
      <c r="T997" s="84"/>
      <c r="U997" s="84"/>
      <c r="V997" s="84"/>
      <c r="W997" s="84"/>
      <c r="X997" s="84"/>
      <c r="Y997" s="84"/>
      <c r="Z997" s="84"/>
    </row>
    <row r="998" spans="1:26" ht="12.75" customHeight="1">
      <c r="A998" s="84"/>
      <c r="B998" s="84"/>
      <c r="C998" s="262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  <c r="Q998" s="84"/>
      <c r="R998" s="84"/>
      <c r="S998" s="84"/>
      <c r="T998" s="84"/>
      <c r="U998" s="84"/>
      <c r="V998" s="84"/>
      <c r="W998" s="84"/>
      <c r="X998" s="84"/>
      <c r="Y998" s="84"/>
      <c r="Z998" s="84"/>
    </row>
    <row r="999" spans="1:26" ht="12.75" customHeight="1">
      <c r="A999" s="84"/>
      <c r="B999" s="84"/>
      <c r="C999" s="262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  <c r="Q999" s="84"/>
      <c r="R999" s="84"/>
      <c r="S999" s="84"/>
      <c r="T999" s="84"/>
      <c r="U999" s="84"/>
      <c r="V999" s="84"/>
      <c r="W999" s="84"/>
      <c r="X999" s="84"/>
      <c r="Y999" s="84"/>
      <c r="Z999" s="84"/>
    </row>
    <row r="1000" spans="1:26" ht="12.75" customHeight="1">
      <c r="A1000" s="84"/>
      <c r="B1000" s="84"/>
      <c r="C1000" s="262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</row>
  </sheetData>
  <mergeCells count="1">
    <mergeCell ref="B3:B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Sent xmlns="4600776d-0a3c-44b4-bff2-0ceaafb13046" xsi:nil="true"/>
    <Useful_x0020_Docs xmlns="78a21a5f-a3ba-4cbf-9fd5-97a15faad296"/>
    <Deadline xmlns="78a21a5f-a3ba-4cbf-9fd5-97a15faad296" xsi:nil="true"/>
    <RecordNumber xmlns="4600776d-0a3c-44b4-bff2-0ceaafb13046" xsi:nil="true"/>
    <Publication_x0020_Date xmlns="78a21a5f-a3ba-4cbf-9fd5-97a15faad296" xsi:nil="true"/>
    <Department xmlns="78a21a5f-a3ba-4cbf-9fd5-97a15faad296" xsi:nil="true"/>
    <k5b153ee974a4a57a7568e533217f2cb xmlns="4600776d-0a3c-44b4-bff2-0ceaafb13046">
      <Terms xmlns="http://schemas.microsoft.com/office/infopath/2007/PartnerControls"/>
    </k5b153ee974a4a57a7568e533217f2cb>
    <TaxCatchAll xmlns="4600776d-0a3c-44b4-bff2-0ceaafb13046">
      <Value>2</Value>
      <Value>67</Value>
    </TaxCatchAll>
    <g3ef09377e3444258679b6035a1ff93a xmlns="4600776d-0a3c-44b4-bff2-0ceaafb13046">
      <Terms xmlns="http://schemas.microsoft.com/office/infopath/2007/PartnerControls"/>
    </g3ef09377e3444258679b6035a1ff93a>
    <Allocated_x0020_to xmlns="78a21a5f-a3ba-4cbf-9fd5-97a15faad296">
      <UserInfo>
        <DisplayName/>
        <AccountId xsi:nil="true"/>
        <AccountType/>
      </UserInfo>
    </Allocated_x0020_to>
    <j3dc9349b3384741bd6025ba1321f3a9 xmlns="78a21a5f-a3ba-4cbf-9fd5-97a15faad296">
      <Terms xmlns="http://schemas.microsoft.com/office/infopath/2007/PartnerControls"/>
    </j3dc9349b3384741bd6025ba1321f3a9>
    <Document_x0020_Status xmlns="78a21a5f-a3ba-4cbf-9fd5-97a15faad296" xsi:nil="true"/>
    <j6c5b17cd04246da82e5604daf08bc68 xmlns="4600776d-0a3c-44b4-bff2-0ceaafb13046">
      <Terms xmlns="http://schemas.microsoft.com/office/infopath/2007/PartnerControls"/>
    </j6c5b17cd04246da82e5604daf08bc68>
    <Meeting_x0020_Date xmlns="78a21a5f-a3ba-4cbf-9fd5-97a15faad296" xsi:nil="true"/>
    <Brief_x0020_status xmlns="78a21a5f-a3ba-4cbf-9fd5-97a15faad296" xsi:nil="true"/>
    <Related_x0020_Document xmlns="78a21a5f-a3ba-4cbf-9fd5-97a15faad296">
      <Url xsi:nil="true"/>
      <Description xsi:nil="true"/>
    </Related_x0020_Document>
    <Notes0 xmlns="78a21a5f-a3ba-4cbf-9fd5-97a15faad296" xsi:nil="true"/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2019-20</TermName>
          <TermId xmlns="http://schemas.microsoft.com/office/infopath/2007/PartnerControls">66e74676-00e6-4c37-adc4-b954b89ccd7c</TermId>
        </TermInfo>
      </Terms>
    </e6f926d7f5b14a74bee86c3452d91372>
    <n78ca1497cf6442fb3babdda785c85ae xmlns="78a21a5f-a3ba-4cbf-9fd5-97a15faad296">
      <Terms xmlns="http://schemas.microsoft.com/office/infopath/2007/PartnerControls"/>
    </n78ca1497cf6442fb3babdda785c85ae>
    <EndofSessionDate xmlns="4600776d-0a3c-44b4-bff2-0ceaafb13046" xsi:nil="true"/>
    <Additional_x0020_category xmlns="78a21a5f-a3ba-4cbf-9fd5-97a15faad296" xsi:nil="true"/>
    <Status_x0020_of_x0020_correspondence xmlns="78a21a5f-a3ba-4cbf-9fd5-97a15faad296" xsi:nil="true"/>
    <DateReceived xmlns="4600776d-0a3c-44b4-bff2-0ceaafb13046" xsi:nil="true"/>
    <TransfertoArchives xmlns="4600776d-0a3c-44b4-bff2-0ceaafb13046">false</TransfertoArchives>
    <Circulation_x0020_Date xmlns="78a21a5f-a3ba-4cbf-9fd5-97a15faad296" xsi:nil="true"/>
    <Visit xmlns="0606af38-29d8-407d-826d-7a0cb9d9f4ed" xsi:nil="true"/>
    <Date xmlns="78a21a5f-a3ba-4cbf-9fd5-97a15faad296" xsi:nil="true"/>
    <ja5e4d000da44b5490ce6b4249309924 xmlns="c86d72e2-090a-4e7d-987e-218d8a0db591">
      <Terms xmlns="http://schemas.microsoft.com/office/infopath/2007/PartnerControls"/>
    </ja5e4d000da44b5490ce6b4249309924>
    <cd0fc526a5c840319a97fd94028e9904 xmlns="4600776d-0a3c-44b4-bff2-0ceaafb13046">
      <Terms xmlns="http://schemas.microsoft.com/office/infopath/2007/PartnerControls"/>
    </cd0fc526a5c840319a97fd94028e9904>
    <Witness xmlns="0606af38-29d8-407d-826d-7a0cb9d9f4ed" xsi:nil="true"/>
    <Specialist_x0020_Adviser xmlns="0606af38-29d8-407d-826d-7a0cb9d9f4ed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2277DC231C6F4F8B813250BF939800" ma:contentTypeVersion="48" ma:contentTypeDescription="Create a new document." ma:contentTypeScope="" ma:versionID="e0ef2fc3a07c55557fb9c7677bfb632f">
  <xsd:schema xmlns:xsd="http://www.w3.org/2001/XMLSchema" xmlns:xs="http://www.w3.org/2001/XMLSchema" xmlns:p="http://schemas.microsoft.com/office/2006/metadata/properties" xmlns:ns2="78a21a5f-a3ba-4cbf-9fd5-97a15faad296" xmlns:ns3="0606af38-29d8-407d-826d-7a0cb9d9f4ed" xmlns:ns4="4600776d-0a3c-44b4-bff2-0ceaafb13046" xmlns:ns5="c86d72e2-090a-4e7d-987e-218d8a0db591" xmlns:ns6="6ab18433-7710-49bd-9bb4-0bb85747556a" targetNamespace="http://schemas.microsoft.com/office/2006/metadata/properties" ma:root="true" ma:fieldsID="0dced1233ef8b7768946ddf4104ba1d6" ns2:_="" ns3:_="" ns4:_="" ns5:_="" ns6:_="">
    <xsd:import namespace="78a21a5f-a3ba-4cbf-9fd5-97a15faad296"/>
    <xsd:import namespace="0606af38-29d8-407d-826d-7a0cb9d9f4ed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DateSent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EndofSessionDate" minOccurs="0"/>
                <xsd:element ref="ns4:TransfertoArchives" minOccurs="0"/>
                <xsd:element ref="ns4:RecordNumber" minOccurs="0"/>
                <xsd:element ref="ns2:j3dc9349b3384741bd6025ba1321f3a9" minOccurs="0"/>
                <xsd:element ref="ns5:ja5e4d000da44b5490ce6b4249309924" minOccurs="0"/>
                <xsd:element ref="ns3:Visit_x003a_Start_x0020_Time" minOccurs="0"/>
                <xsd:element ref="ns3:Visit_x003a_End_x0020_Time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6:_dlc_DocIdUrl" minOccurs="0"/>
                <xsd:element ref="ns6:_dlc_DocIdPersistId" minOccurs="0"/>
                <xsd:element ref="ns4:e6f926d7f5b14a74bee86c3452d91372" minOccurs="0"/>
                <xsd:element ref="ns4:k5b153ee974a4a57a7568e533217f2cb" minOccurs="0"/>
                <xsd:element ref="ns4:TaxCatchAll" minOccurs="0"/>
                <xsd:element ref="ns4:TaxCatchAllLabel" minOccurs="0"/>
                <xsd:element ref="ns2:n78ca1497cf6442fb3babdda785c85ae" minOccurs="0"/>
                <xsd:element ref="ns4:c4838c65c76546ae93d5703426802f7f" minOccurs="0"/>
                <xsd:element ref="ns3:Specialist_x0020_Adviser_x003a_Full_x0020_Name" minOccurs="0"/>
                <xsd:element ref="ns4:j6c5b17cd04246da82e5604daf08bc68" minOccurs="0"/>
                <xsd:element ref="ns4:g3ef09377e3444258679b6035a1ff93a" minOccurs="0"/>
                <xsd:element ref="ns4:cd0fc526a5c840319a97fd94028e9904" minOccurs="0"/>
                <xsd:element ref="ns6:_dlc_DocId" minOccurs="0"/>
                <xsd:element ref="ns3:Specialist_x0020_Adviser_x003a_First_x0020_Name" minOccurs="0"/>
                <xsd:element ref="ns6:SharedWithUsers" minOccurs="0"/>
                <xsd:element ref="ns6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21a5f-a3ba-4cbf-9fd5-97a15faad296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dexed="true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j3dc9349b3384741bd6025ba1321f3a9" ma:index="35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n78ca1497cf6442fb3babdda785c85ae" ma:index="50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6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6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6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6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6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6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69" nillable="true" ma:displayName="Location" ma:internalName="MediaServiceLocation" ma:readOnly="true">
      <xsd:simpleType>
        <xsd:restriction base="dms:Text"/>
      </xsd:simpleType>
    </xsd:element>
    <xsd:element name="MediaServiceAutoKeyPoints" ma:index="7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afe8bd55-a0fb-4cae-be78-f6e7131ee63c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5f0f316a-c464-4688-8884-64a2ac9db88c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41c53827-be01-44a9-8212-472216e50bf9}" ma:internalName="Witness" ma:showField="Title" ma:web="0606af38-29d8-407d-826d-7a0cb9d9f4ed">
      <xsd:simpleType>
        <xsd:restriction base="dms:Lookup"/>
      </xsd:simpleType>
    </xsd:element>
    <xsd:element name="Visit_x003a_Start_x0020_Time" ma:index="38" nillable="true" ma:displayName="Visit:Start Time" ma:list="{afe8bd55-a0fb-4cae-be78-f6e7131ee63c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39" nillable="true" ma:displayName="Visit:End Time" ma:list="{afe8bd55-a0fb-4cae-be78-f6e7131ee63c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41" nillable="true" ma:displayName="Witness:First Name" ma:list="{41c53827-be01-44a9-8212-472216e50bf9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42" nillable="true" ma:displayName="Witness:Full Name" ma:list="{41c53827-be01-44a9-8212-472216e50bf9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43" nillable="true" ma:displayName="Witness:Job Title" ma:list="{41c53827-be01-44a9-8212-472216e50bf9}" ma:internalName="Witness_x003a_Job_x0020_Title" ma:readOnly="true" ma:showField="Job_x0020_Title" ma:web="0606af38-29d8-407d-826d-7a0cb9d9f4ed">
      <xsd:simpleType>
        <xsd:restriction base="dms:Lookup"/>
      </xsd:simpleType>
    </xsd:element>
    <xsd:element name="Specialist_x0020_Adviser_x003a_Full_x0020_Name" ma:index="52" nillable="true" ma:displayName="Specialist Adviser:Full Name" ma:list="{5f0f316a-c464-4688-8884-64a2ac9db88c}" ma:internalName="Specialist_x0020_Adviser_x003a_Full_x0020_Name" ma:readOnly="true" ma:showField="FullName" ma:web="0606af38-29d8-407d-826d-7a0cb9d9f4ed">
      <xsd:simpleType>
        <xsd:restriction base="dms:Lookup"/>
      </xsd:simpleType>
    </xsd:element>
    <xsd:element name="Specialist_x0020_Adviser_x003a_First_x0020_Name" ma:index="59" nillable="true" ma:displayName="Specialist Adviser:First Name" ma:list="{5f0f316a-c464-4688-8884-64a2ac9db88c}" ma:internalName="Specialist_x0020_Adviser_x003a_First_x0020_Name" ma:readOnly="true" ma:showField="FirstNam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DateSent" ma:index="10" nillable="true" ma:displayName="Date Sent" ma:format="DateTime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e6f926d7f5b14a74bee86c3452d91372" ma:index="46" nillable="true" ma:taxonomy="true" ma:internalName="e6f926d7f5b14a74bee86c3452d91372" ma:taxonomyFieldName="Sessions" ma:displayName="Session" ma:default="67;#2019-20|66e74676-00e6-4c37-adc4-b954b89ccd7c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47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8" nillable="true" ma:displayName="Taxonomy Catch All Column" ma:description="" ma:hidden="true" ma:list="{25151384-0c62-407f-92a9-074e2371d64c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9" nillable="true" ma:displayName="Taxonomy Catch All Column1" ma:description="" ma:hidden="true" ma:list="{25151384-0c62-407f-92a9-074e2371d64c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4838c65c76546ae93d5703426802f7f" ma:index="51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53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55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57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37" nillable="true" ma:taxonomy="true" ma:internalName="ja5e4d000da44b5490ce6b4249309924" ma:taxonomyFieldName="Inquiry" ma:displayName="Inquiry" ma:indexed="true" ma:default="" ma:fieldId="{3a5e4d00-0da4-4b54-90ce-6b4249309924}" ma:sspId="eb37f91c-4bb8-4ab3-bc5a-cd8753815459" ma:termSetId="e92b6cb5-89aa-4b85-8d83-b805cf84055d" ma:anchorId="5b0a02d5-2754-4c2f-b1de-2692213ebfad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Url" ma:index="4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5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6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29B000B-05C9-454D-BB0C-0389F9D646BF}">
  <ds:schemaRefs>
    <ds:schemaRef ds:uri="c86d72e2-090a-4e7d-987e-218d8a0db591"/>
    <ds:schemaRef ds:uri="http://purl.org/dc/elements/1.1/"/>
    <ds:schemaRef ds:uri="http://schemas.microsoft.com/office/2006/metadata/properties"/>
    <ds:schemaRef ds:uri="0606af38-29d8-407d-826d-7a0cb9d9f4ed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b18433-7710-49bd-9bb4-0bb85747556a"/>
    <ds:schemaRef ds:uri="http://schemas.microsoft.com/office/2006/documentManagement/types"/>
    <ds:schemaRef ds:uri="4600776d-0a3c-44b4-bff2-0ceaafb13046"/>
    <ds:schemaRef ds:uri="78a21a5f-a3ba-4cbf-9fd5-97a15faad29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860964-F217-40F5-B75D-FCEB24690D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A2215-7427-4D1C-A4DE-9F6520B6E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21a5f-a3ba-4cbf-9fd5-97a15faad296"/>
    <ds:schemaRef ds:uri="0606af38-29d8-407d-826d-7a0cb9d9f4ed"/>
    <ds:schemaRef ds:uri="4600776d-0a3c-44b4-bff2-0ceaafb13046"/>
    <ds:schemaRef ds:uri="c86d72e2-090a-4e7d-987e-218d8a0db591"/>
    <ds:schemaRef ds:uri="6ab18433-7710-49bd-9bb4-0bb857475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EFFB81-F0C9-46B4-BE08-ADABC55988C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3.3a Cash grant table</vt:lpstr>
      <vt:lpstr>3.3 (b) Control Totals</vt:lpstr>
      <vt:lpstr>3.4 (a) Barnett Resource Change</vt:lpstr>
      <vt:lpstr>3.4 (a) Barnett Capital Changes</vt:lpstr>
      <vt:lpstr>35 SG Trends</vt:lpstr>
      <vt:lpstr>Sheet2</vt:lpstr>
      <vt:lpstr>'35 SG Trends'!_ftn1</vt:lpstr>
      <vt:lpstr>'35 SG Trends'!_ftn3</vt:lpstr>
      <vt:lpstr>'35 SG Trends'!_ftn4</vt:lpstr>
      <vt:lpstr>'35 SG Trends'!_ftnref3</vt:lpstr>
      <vt:lpstr>'35 SG Trends'!Print_Area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HONEYSETT, Larry</dc:creator>
  <cp:lastModifiedBy>COLEBROOK, Samantha</cp:lastModifiedBy>
  <dcterms:created xsi:type="dcterms:W3CDTF">2019-11-04T15:18:51Z</dcterms:created>
  <dcterms:modified xsi:type="dcterms:W3CDTF">2021-02-23T11:05:47Z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honeysettl@parliament.uk</vt:lpwstr>
  </property>
  <property fmtid="{D5CDD505-2E9C-101B-9397-08002B2CF9AE}" pid="5" name="MSIP_Label_a8f77787-5df4-43b6-a2a8-8d8b678a318b_SetDate">
    <vt:lpwstr>2019-11-04T15:20:40.1942291Z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c40d649c-38ec-4f06-9eb5-18eaa26a0dd4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Sensitivity">
    <vt:lpwstr>Unrestricted</vt:lpwstr>
  </property>
  <property fmtid="{D5CDD505-2E9C-101B-9397-08002B2CF9AE}" pid="11" name="ContentTypeId">
    <vt:lpwstr>0x0101008D2277DC231C6F4F8B813250BF939800</vt:lpwstr>
  </property>
  <property fmtid="{D5CDD505-2E9C-101B-9397-08002B2CF9AE}" pid="12" name="HMT_DocumentType">
    <vt:lpwstr>6;#Other|c235b5c2-f697-427b-a70a-43d69599f998</vt:lpwstr>
  </property>
  <property fmtid="{D5CDD505-2E9C-101B-9397-08002B2CF9AE}" pid="13" name="HMT_Group">
    <vt:lpwstr>2;#Public Services|200a2968-f57d-4757-93d0-f532b12fee42</vt:lpwstr>
  </property>
  <property fmtid="{D5CDD505-2E9C-101B-9397-08002B2CF9AE}" pid="14" name="HMT_Category">
    <vt:lpwstr>8;#Policy Document Types|bd4325a7-7f6a-48f9-b0dc-cc3aef626e65</vt:lpwstr>
  </property>
  <property fmtid="{D5CDD505-2E9C-101B-9397-08002B2CF9AE}" pid="15" name="HMT_SubTeam">
    <vt:lpwstr/>
  </property>
  <property fmtid="{D5CDD505-2E9C-101B-9397-08002B2CF9AE}" pid="16" name="HMT_Classification">
    <vt:lpwstr>5;#Official|0c3401bb-744b-4660-997f-fc50d910db48</vt:lpwstr>
  </property>
  <property fmtid="{D5CDD505-2E9C-101B-9397-08002B2CF9AE}" pid="17" name="HMT_Review">
    <vt:bool>false</vt:bool>
  </property>
  <property fmtid="{D5CDD505-2E9C-101B-9397-08002B2CF9AE}" pid="18" name="HMT_Team">
    <vt:lpwstr>18;#Devolution|f07ba734-7a7d-4de7-b286-5fc2c2469000</vt:lpwstr>
  </property>
  <property fmtid="{D5CDD505-2E9C-101B-9397-08002B2CF9AE}" pid="19" name="_dlc_DocIdItemGuid">
    <vt:lpwstr>546a909f-ffb6-433f-8dee-8d4e2c4ef6b0</vt:lpwstr>
  </property>
  <property fmtid="{D5CDD505-2E9C-101B-9397-08002B2CF9AE}" pid="20" name="ProtectiveMarking">
    <vt:lpwstr/>
  </property>
  <property fmtid="{D5CDD505-2E9C-101B-9397-08002B2CF9AE}" pid="21" name="RMKeyword3">
    <vt:lpwstr/>
  </property>
  <property fmtid="{D5CDD505-2E9C-101B-9397-08002B2CF9AE}" pid="22" name="Category">
    <vt:lpwstr/>
  </property>
  <property fmtid="{D5CDD505-2E9C-101B-9397-08002B2CF9AE}" pid="23" name="Sessions">
    <vt:lpwstr>67;#2019-20|66e74676-00e6-4c37-adc4-b954b89ccd7c</vt:lpwstr>
  </property>
  <property fmtid="{D5CDD505-2E9C-101B-9397-08002B2CF9AE}" pid="24" name="RMKeyword1">
    <vt:lpwstr>2;#Scrutiny|c40e1206-65f3-4fdf-a232-d54039a38d0a</vt:lpwstr>
  </property>
  <property fmtid="{D5CDD505-2E9C-101B-9397-08002B2CF9AE}" pid="25" name="RMKeyword4">
    <vt:lpwstr/>
  </property>
  <property fmtid="{D5CDD505-2E9C-101B-9397-08002B2CF9AE}" pid="26" name="RMKeyword2">
    <vt:lpwstr/>
  </property>
  <property fmtid="{D5CDD505-2E9C-101B-9397-08002B2CF9AE}" pid="27" name="Inquiry">
    <vt:lpwstr/>
  </property>
  <property fmtid="{D5CDD505-2E9C-101B-9397-08002B2CF9AE}" pid="28" name="Circulation">
    <vt:lpwstr/>
  </property>
</Properties>
</file>