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Finance\Financial Reporting\Treasury Reporting\Treasury Reporting 2020-21\Supps\MEMO\Sent to Andrew 29 Jan\"/>
    </mc:Choice>
  </mc:AlternateContent>
  <bookViews>
    <workbookView xWindow="0" yWindow="0" windowWidth="19200" windowHeight="10940"/>
  </bookViews>
  <sheets>
    <sheet name="Table A (DEL)" sheetId="4" r:id="rId1"/>
    <sheet name="Table A (AME)" sheetId="6" r:id="rId2"/>
    <sheet name="Table B" sheetId="5" r:id="rId3"/>
    <sheet name="Sheet2" sheetId="2" state="hidden" r:id="rId4"/>
    <sheet name="Sheet3" sheetId="3" state="hidden" r:id="rId5"/>
  </sheets>
  <definedNames>
    <definedName name="_xlnm.Print_Area" localSheetId="0">'Table A (DEL)'!$A$1:$L$56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4" i="4" l="1"/>
  <c r="F52" i="4" l="1"/>
  <c r="F19" i="6" l="1"/>
  <c r="K19" i="6"/>
  <c r="K11" i="6"/>
  <c r="K33" i="4"/>
  <c r="D12" i="4"/>
  <c r="J12" i="4" l="1"/>
  <c r="I12" i="4"/>
  <c r="E12" i="4"/>
  <c r="I32" i="4" l="1"/>
  <c r="I27" i="4" l="1"/>
  <c r="D38" i="4"/>
  <c r="E93" i="5" l="1"/>
  <c r="B93" i="5" l="1"/>
  <c r="J53" i="4" l="1"/>
  <c r="I53" i="4"/>
  <c r="K53" i="4" s="1"/>
  <c r="E53" i="4"/>
  <c r="D53" i="4"/>
  <c r="F53" i="4" s="1"/>
  <c r="G53" i="4" s="1"/>
  <c r="F12" i="4" l="1"/>
  <c r="G12" i="4" s="1"/>
  <c r="F11" i="4"/>
  <c r="J24" i="4"/>
  <c r="I24" i="4"/>
  <c r="E24" i="4"/>
  <c r="D24" i="4"/>
  <c r="F23" i="4"/>
  <c r="J21" i="4"/>
  <c r="I21" i="4"/>
  <c r="E21" i="4"/>
  <c r="D21" i="4"/>
  <c r="F20" i="4"/>
  <c r="J18" i="4"/>
  <c r="I18" i="4"/>
  <c r="E18" i="4"/>
  <c r="D18" i="4"/>
  <c r="D55" i="4" s="1"/>
  <c r="K17" i="4"/>
  <c r="L17" i="4" s="1"/>
  <c r="F17" i="4"/>
  <c r="J15" i="4"/>
  <c r="I15" i="4"/>
  <c r="K15" i="4" s="1"/>
  <c r="E15" i="4"/>
  <c r="D15" i="4"/>
  <c r="F14" i="4"/>
  <c r="F10" i="4"/>
  <c r="J8" i="4"/>
  <c r="I8" i="4"/>
  <c r="E8" i="4"/>
  <c r="D8" i="4"/>
  <c r="F7" i="4"/>
  <c r="F8" i="4" s="1"/>
  <c r="J11" i="6"/>
  <c r="I11" i="6"/>
  <c r="E11" i="6"/>
  <c r="D11" i="6"/>
  <c r="F10" i="6"/>
  <c r="J8" i="6"/>
  <c r="I8" i="6"/>
  <c r="K8" i="6" s="1"/>
  <c r="E8" i="6"/>
  <c r="D8" i="6"/>
  <c r="F8" i="6" s="1"/>
  <c r="G8" i="6" s="1"/>
  <c r="F7" i="6"/>
  <c r="J17" i="6"/>
  <c r="I17" i="6"/>
  <c r="E17" i="6"/>
  <c r="D17" i="6"/>
  <c r="F16" i="6"/>
  <c r="J14" i="6"/>
  <c r="I14" i="6"/>
  <c r="K14" i="6" s="1"/>
  <c r="E14" i="6"/>
  <c r="D14" i="6"/>
  <c r="F14" i="6" s="1"/>
  <c r="F13" i="6"/>
  <c r="D6" i="5"/>
  <c r="K21" i="4" l="1"/>
  <c r="E19" i="6"/>
  <c r="J19" i="6"/>
  <c r="I19" i="6"/>
  <c r="L11" i="6"/>
  <c r="K17" i="6"/>
  <c r="K8" i="4"/>
  <c r="F15" i="4"/>
  <c r="G15" i="4" s="1"/>
  <c r="F11" i="6"/>
  <c r="G14" i="6"/>
  <c r="D19" i="6"/>
  <c r="G19" i="6" s="1"/>
  <c r="F17" i="6"/>
  <c r="G17" i="6" s="1"/>
  <c r="K24" i="4"/>
  <c r="F21" i="4"/>
  <c r="G21" i="4" s="1"/>
  <c r="F18" i="4"/>
  <c r="G18" i="4" s="1"/>
  <c r="K18" i="4"/>
  <c r="L18" i="4" s="1"/>
  <c r="F24" i="4"/>
  <c r="G24" i="4" s="1"/>
  <c r="G8" i="4"/>
  <c r="K12" i="4"/>
  <c r="G7" i="4"/>
  <c r="L19" i="6" l="1"/>
  <c r="C93" i="5"/>
  <c r="E44" i="4" l="1"/>
  <c r="D44" i="4"/>
  <c r="F44" i="4" l="1"/>
  <c r="K46" i="4"/>
  <c r="F46" i="4"/>
  <c r="F43" i="4"/>
  <c r="F39" i="4"/>
  <c r="F40" i="4"/>
  <c r="F38" i="4"/>
  <c r="F35" i="4"/>
  <c r="F36" i="4" s="1"/>
  <c r="F27" i="4"/>
  <c r="F28" i="4"/>
  <c r="F29" i="4"/>
  <c r="F30" i="4"/>
  <c r="F31" i="4"/>
  <c r="F32" i="4"/>
  <c r="F26" i="4"/>
  <c r="D36" i="4"/>
  <c r="F33" i="4" l="1"/>
  <c r="F49" i="4" l="1"/>
  <c r="D93" i="5" l="1"/>
  <c r="L32" i="4"/>
  <c r="J33" i="4"/>
  <c r="L27" i="4"/>
  <c r="I33" i="4" l="1"/>
  <c r="G35" i="4"/>
  <c r="D33" i="4"/>
  <c r="D47" i="4" l="1"/>
  <c r="J50" i="4" l="1"/>
  <c r="I50" i="4"/>
  <c r="J47" i="4"/>
  <c r="I47" i="4"/>
  <c r="J44" i="4"/>
  <c r="I44" i="4"/>
  <c r="J41" i="4"/>
  <c r="I41" i="4"/>
  <c r="J36" i="4"/>
  <c r="I36" i="4"/>
  <c r="E36" i="4"/>
  <c r="E50" i="4"/>
  <c r="D50" i="4"/>
  <c r="E47" i="4"/>
  <c r="E41" i="4"/>
  <c r="D41" i="4"/>
  <c r="F50" i="4" l="1"/>
  <c r="J55" i="4"/>
  <c r="I55" i="4"/>
  <c r="K55" i="4" s="1"/>
  <c r="F47" i="4"/>
  <c r="K47" i="4"/>
  <c r="G50" i="4"/>
  <c r="E33" i="4"/>
  <c r="E55" i="4" s="1"/>
  <c r="G44" i="4"/>
  <c r="G36" i="4"/>
  <c r="F41" i="4"/>
  <c r="G41" i="4" s="1"/>
  <c r="K36" i="4"/>
  <c r="K50" i="4"/>
  <c r="K44" i="4"/>
  <c r="K41" i="4"/>
  <c r="L55" i="4" l="1"/>
  <c r="G33" i="4"/>
  <c r="L33" i="4"/>
  <c r="G47" i="4"/>
  <c r="F55" i="4" l="1"/>
  <c r="G55" i="4" s="1"/>
</calcChain>
</file>

<file path=xl/sharedStrings.xml><?xml version="1.0" encoding="utf-8"?>
<sst xmlns="http://schemas.openxmlformats.org/spreadsheetml/2006/main" count="387" uniqueCount="165">
  <si>
    <t>£ million</t>
  </si>
  <si>
    <t xml:space="preserve">Education </t>
  </si>
  <si>
    <t>-</t>
  </si>
  <si>
    <t>Education: accelerate transition to National Funding Formula</t>
  </si>
  <si>
    <t>England</t>
  </si>
  <si>
    <t>Education: doubling the school sports premium</t>
  </si>
  <si>
    <t xml:space="preserve">Education: every school an academy </t>
  </si>
  <si>
    <t>Education: expand breakfast clubs</t>
  </si>
  <si>
    <t>Education: longer school day</t>
  </si>
  <si>
    <t xml:space="preserve">Education: mentoring for disadvantaged pupils </t>
  </si>
  <si>
    <t>Education: Northern Powerhouse</t>
  </si>
  <si>
    <t>Education</t>
  </si>
  <si>
    <t>16-19 Technical Education: Sainsbury reforms</t>
  </si>
  <si>
    <t xml:space="preserve">Education capital: extend free schools programme </t>
  </si>
  <si>
    <t xml:space="preserve">Free school transport: expand eligibility to selective schools </t>
  </si>
  <si>
    <t xml:space="preserve">Labour market participation: funding for returnships </t>
  </si>
  <si>
    <t>Midlands Skills Challenge (English Language Training)</t>
  </si>
  <si>
    <t>Resource</t>
  </si>
  <si>
    <t>Capital</t>
  </si>
  <si>
    <t>Description</t>
  </si>
  <si>
    <t>Programme</t>
  </si>
  <si>
    <t>D</t>
  </si>
  <si>
    <t>Subheads</t>
  </si>
  <si>
    <t>%</t>
  </si>
  <si>
    <t>sub total</t>
  </si>
  <si>
    <t>total voted and non voted</t>
  </si>
  <si>
    <t>C</t>
  </si>
  <si>
    <t>E</t>
  </si>
  <si>
    <t>F</t>
  </si>
  <si>
    <t xml:space="preserve">Scholarships </t>
  </si>
  <si>
    <t>British Council</t>
  </si>
  <si>
    <t>Arms length Bodies</t>
  </si>
  <si>
    <t>Westminster Foundation for Democracy</t>
  </si>
  <si>
    <t>Prosperity Fund</t>
  </si>
  <si>
    <t>Peacekeeping</t>
  </si>
  <si>
    <t>Administration and programme expenditure; and</t>
  </si>
  <si>
    <t>BBC World Service</t>
  </si>
  <si>
    <t>Admin</t>
  </si>
  <si>
    <t>Resource DEL Total</t>
  </si>
  <si>
    <t>Capital DEL</t>
  </si>
  <si>
    <t>Estimating, forecasting and reprofiling changes:-</t>
  </si>
  <si>
    <t>Neutral funding changes between departments:-</t>
  </si>
  <si>
    <t>AME Programme</t>
  </si>
  <si>
    <t xml:space="preserve">The Conflict, Stability and Security Fund (CSSF) is a Cross-Whitehall fund. We use the supplementary estimates process to reallocate existing funds, and to allocate any additional funds from HM Treasury to the relevant Government Departments and Agencies.  This ensures that each Government Department and Agency has the correct amount of funding on its baseline to cover its expenditure. This process supports the agile nature of the fund. </t>
  </si>
  <si>
    <t>UK Science &amp; Innovation Network</t>
  </si>
  <si>
    <t>Administration</t>
  </si>
  <si>
    <t>Marshall Aid Commemoration Commission</t>
  </si>
  <si>
    <t>Great Britain China Centre</t>
  </si>
  <si>
    <t>International subscriptions</t>
  </si>
  <si>
    <t>Front-line FCO network</t>
  </si>
  <si>
    <t>Core FCO programme funds</t>
  </si>
  <si>
    <t>Reimbursement of certain duties, taxes and licence fees</t>
  </si>
  <si>
    <t>Foreign, Commonwealth &amp; Development Office</t>
  </si>
  <si>
    <t>This year
(Supplementary Estimates budget sought)</t>
  </si>
  <si>
    <t>change from Main Estimate</t>
  </si>
  <si>
    <t>Conflict, Stability and Security Fund</t>
  </si>
  <si>
    <t>Programme expenditure</t>
  </si>
  <si>
    <t>Annex B: how DEL funding plans for 2020-21 have altered since Main Estimates 2020-21</t>
  </si>
  <si>
    <t>Main Estimate 2020-21</t>
  </si>
  <si>
    <t>Additional, new, money awarded since Main Estimate 2020-21:-</t>
  </si>
  <si>
    <t>2020-21 Supplementary Estimate DEL totals as at February 2021</t>
  </si>
  <si>
    <t>Annex A: Annually Managed Expenditure (AME)</t>
  </si>
  <si>
    <t>Annex A: Departmental Expenditure Limits (DELs)</t>
  </si>
  <si>
    <t>Other Central Programmes</t>
  </si>
  <si>
    <t>O</t>
  </si>
  <si>
    <t>P</t>
  </si>
  <si>
    <t>Q</t>
  </si>
  <si>
    <t>R</t>
  </si>
  <si>
    <t>A</t>
  </si>
  <si>
    <t>CSC (ALB) (net) scholarship relating to developing countries</t>
  </si>
  <si>
    <t>B</t>
  </si>
  <si>
    <t>G, H</t>
  </si>
  <si>
    <t>Regional Programmes</t>
  </si>
  <si>
    <t>Front Line Delivery</t>
  </si>
  <si>
    <t>CSC scholarship relating to developing countries</t>
  </si>
  <si>
    <t>I</t>
  </si>
  <si>
    <t>J</t>
  </si>
  <si>
    <t>K</t>
  </si>
  <si>
    <t>L</t>
  </si>
  <si>
    <t>M</t>
  </si>
  <si>
    <t>N</t>
  </si>
  <si>
    <t>European Union Attributed Aid</t>
  </si>
  <si>
    <t>Loan funding for the British Council</t>
  </si>
  <si>
    <t>Non-Cash DEL impairments and depreciation reserve claim</t>
  </si>
  <si>
    <t>Consular Premium reserve claim</t>
  </si>
  <si>
    <t>International Subscriptions Reserve claim</t>
  </si>
  <si>
    <t>Capital reserve claim (funded from drawdown of Bangkok sale receipt)</t>
  </si>
  <si>
    <t>Differential Inflation reserve claim</t>
  </si>
  <si>
    <t>Seismic and Maintenance Reserve claim (funded from drawdown of Bangkok sale receipt)</t>
  </si>
  <si>
    <t>BBC World Service Reserve claim</t>
  </si>
  <si>
    <t>Common Foreign Security Policy surrender to HM Treasury reserve</t>
  </si>
  <si>
    <t xml:space="preserve">Foreign Currency Mechanism surrender to the HM Treasury reserve </t>
  </si>
  <si>
    <t>Budget Exchange CSSF surrender to HM Treasury reserve</t>
  </si>
  <si>
    <t>GEP Cash Management fine</t>
  </si>
  <si>
    <t>Conflict, Stability and Security Fund (CSSF) switch to capital</t>
  </si>
  <si>
    <t>CSSF surrender to HM Treasury reserve</t>
  </si>
  <si>
    <t>ODA reprioritisation surrender: CSSF</t>
  </si>
  <si>
    <t>ODA reprioritisation surrender: Prosperity Fund</t>
  </si>
  <si>
    <t>ODA reprioritisation surrender: FCDO-F</t>
  </si>
  <si>
    <t>ODA reprioritisation surrender: FCDO-D</t>
  </si>
  <si>
    <t>GREAT funding surrender</t>
  </si>
  <si>
    <t>To DHSC for platform charge</t>
  </si>
  <si>
    <t>From CO for comms campaign</t>
  </si>
  <si>
    <t>From CO for joint unit</t>
  </si>
  <si>
    <t>From DIT for trade officers</t>
  </si>
  <si>
    <t>From DHSC for PPE impact assessment</t>
  </si>
  <si>
    <t>From DIT for deep sea mining review</t>
  </si>
  <si>
    <t>To MOJ for prison costs</t>
  </si>
  <si>
    <t>From DHSC for Medical Equipment</t>
  </si>
  <si>
    <t>To SIV for expansion and capability</t>
  </si>
  <si>
    <t>To MOD for CPACC funding</t>
  </si>
  <si>
    <t>To DEFRA-MMO for Blue Belt (IPF non-ODA)</t>
  </si>
  <si>
    <t>To DEFRA-CEFAS for Blue Belt (IPF non-ODA)</t>
  </si>
  <si>
    <t>To DIT for Gulf Strategy Fund</t>
  </si>
  <si>
    <t>To DEFRA-CEFAS for Gulf Strategy Fund</t>
  </si>
  <si>
    <t>To NCA for Gulf Strategy Fund</t>
  </si>
  <si>
    <t>To CPS for Gulf Strategy Fund</t>
  </si>
  <si>
    <t>To HMRC for Gulf Strategy Fund</t>
  </si>
  <si>
    <t>To HO for Gulf Strategy Fund</t>
  </si>
  <si>
    <t>To BEIS for Prosperity Fund non-ODA</t>
  </si>
  <si>
    <t>To DCMS for Prosperity Fund non-ODA</t>
  </si>
  <si>
    <t>To DIT for Prosperity Fund non-ODA</t>
  </si>
  <si>
    <t>To SIV for CSSF</t>
  </si>
  <si>
    <t>To MOD for CSSF</t>
  </si>
  <si>
    <t>To NCA for CSSF</t>
  </si>
  <si>
    <t>To CPS for CSSF</t>
  </si>
  <si>
    <t>To HMRC for CSSF</t>
  </si>
  <si>
    <t>To HO for CSSF</t>
  </si>
  <si>
    <t>To CO for CSSF</t>
  </si>
  <si>
    <t>To DEFRA-CEFAS for CSSF</t>
  </si>
  <si>
    <t>To DFT-MCA for CSSF</t>
  </si>
  <si>
    <t>To DFT for CSSF</t>
  </si>
  <si>
    <t>To DHSC for CSSF</t>
  </si>
  <si>
    <t>To BEIS for CSSF</t>
  </si>
  <si>
    <t>From MOD for CSSF</t>
  </si>
  <si>
    <t>From DEFRA for CSSF</t>
  </si>
  <si>
    <t>From DEFRA-MMO for CSSF</t>
  </si>
  <si>
    <t>From MOJ for CSSF</t>
  </si>
  <si>
    <t>To CO for secure comms</t>
  </si>
  <si>
    <t>From BEIS for R&amp;D programmes</t>
  </si>
  <si>
    <t>Switch from capital to resource for ERP system</t>
  </si>
  <si>
    <t>To DEFRA for illegal wildlife fund</t>
  </si>
  <si>
    <t>To MOD for redundancy scheme</t>
  </si>
  <si>
    <t>From CO for COP26</t>
  </si>
  <si>
    <t>To DHSC for ODA programme</t>
  </si>
  <si>
    <t>From HMRC for ODA programme</t>
  </si>
  <si>
    <t>Funding for Sahel Humanitarian Emergency Response</t>
  </si>
  <si>
    <t>RDEL to CDEL programme switch</t>
  </si>
  <si>
    <t>RDEL to CDEL R&amp;D reclassification</t>
  </si>
  <si>
    <t>FCDO</t>
  </si>
  <si>
    <t xml:space="preserve">Grants to third parties (including international </t>
  </si>
  <si>
    <t>organisations)</t>
  </si>
  <si>
    <t>Non-Voted</t>
  </si>
  <si>
    <t>From HO for One HMG capital</t>
  </si>
  <si>
    <t>From DIT for One HMG capital</t>
  </si>
  <si>
    <t>From CO for SpAd salary costs</t>
  </si>
  <si>
    <r>
      <t>This year 
(Main Estimates budget approved)</t>
    </r>
    <r>
      <rPr>
        <i/>
        <vertAlign val="superscript"/>
        <sz val="10"/>
        <color theme="1"/>
        <rFont val="Calibri"/>
        <family val="2"/>
        <scheme val="minor"/>
      </rPr>
      <t>1</t>
    </r>
  </si>
  <si>
    <r>
      <rPr>
        <vertAlign val="superscript"/>
        <sz val="10"/>
        <color theme="1"/>
        <rFont val="Calibri"/>
        <family val="2"/>
        <scheme val="minor"/>
      </rPr>
      <t>1</t>
    </r>
    <r>
      <rPr>
        <sz val="10"/>
        <color theme="1"/>
        <rFont val="Calibri"/>
        <family val="2"/>
        <scheme val="minor"/>
      </rPr>
      <t xml:space="preserve"> The Main Estimate figures given are the total of FCO and DFID Main Estimate budgets.</t>
    </r>
  </si>
  <si>
    <t>Total Operating Costs</t>
  </si>
  <si>
    <t>From DIT for staff costs</t>
  </si>
  <si>
    <t>From BEIS for EU exit SIN officers</t>
  </si>
  <si>
    <t>Non ODA return to HMT (agreed in return for ODA uplift announced by former FS in March 2018)</t>
  </si>
  <si>
    <t>Independent Commission for Aid Impact (ALB) (net)</t>
  </si>
  <si>
    <t>Independent Commission for Aid Impact</t>
  </si>
  <si>
    <t>Policy Priorities, International Organisations and Humanitarian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</si>
</sst>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
    <numFmt numFmtId="165" formatCode="0.000"/>
    <numFmt numFmtId="166" formatCode="0.0%"/>
    <numFmt numFmtId="167" formatCode="#,##0,;\-#,##0,"/>
    <numFmt numFmtId="168" formatCode="#,##0.000000"/>
    <numFmt numFmtId="169" formatCode="#,##0.000"/>
  </numFmts>
  <fonts count="25">
    <font>
      <sz val="11"/>
      <color theme="1"/>
      <name val="Calibri"/>
      <family val="2"/>
      <scheme val="minor"/>
    </font>
    <font>
      <sz val="11"/>
      <color theme="1"/>
      <name val="Calibri"/>
      <family val="2"/>
      <scheme val="minor"/>
    </font>
    <font>
      <sz val="11"/>
      <color rgb="FFFF0000"/>
      <name val="Calibri"/>
      <family val="2"/>
      <scheme val="minor"/>
    </font>
    <font>
      <sz val="10"/>
      <color theme="1"/>
      <name val="Arial"/>
      <family val="2"/>
    </font>
    <font>
      <b/>
      <sz val="8"/>
      <name val="Arial"/>
      <family val="2"/>
    </font>
    <font>
      <b/>
      <sz val="8"/>
      <color indexed="12"/>
      <name val="Arial"/>
      <family val="2"/>
    </font>
    <font>
      <sz val="10"/>
      <color theme="1"/>
      <name val="Humnst777 Lt BT"/>
      <family val="2"/>
    </font>
    <font>
      <b/>
      <sz val="10"/>
      <name val="Humnst777 Lt BT"/>
      <family val="2"/>
    </font>
    <font>
      <b/>
      <sz val="10"/>
      <color theme="1"/>
      <name val="Humnst777 Lt BT"/>
      <family val="2"/>
    </font>
    <font>
      <sz val="10"/>
      <name val="Humnst777 Lt BT"/>
      <family val="2"/>
    </font>
    <font>
      <b/>
      <sz val="10"/>
      <color theme="1"/>
      <name val="Calibri"/>
      <family val="2"/>
      <scheme val="minor"/>
    </font>
    <font>
      <sz val="10"/>
      <color theme="1"/>
      <name val="Calibri"/>
      <family val="2"/>
      <scheme val="minor"/>
    </font>
    <font>
      <i/>
      <sz val="10"/>
      <color theme="1"/>
      <name val="Calibri"/>
      <family val="2"/>
      <scheme val="minor"/>
    </font>
    <font>
      <sz val="11"/>
      <color theme="1"/>
      <name val="Calibri"/>
      <family val="2"/>
    </font>
    <font>
      <b/>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i/>
      <sz val="10"/>
      <name val="Calibri"/>
      <family val="2"/>
      <scheme val="minor"/>
    </font>
    <font>
      <sz val="10"/>
      <name val="Calibri"/>
      <family val="2"/>
      <scheme val="minor"/>
    </font>
    <font>
      <b/>
      <sz val="11"/>
      <color rgb="FFFF0000"/>
      <name val="Calibri"/>
      <family val="2"/>
      <scheme val="minor"/>
    </font>
    <font>
      <b/>
      <i/>
      <sz val="10"/>
      <color theme="1"/>
      <name val="Calibri"/>
      <family val="2"/>
      <scheme val="minor"/>
    </font>
    <font>
      <sz val="10"/>
      <color theme="1"/>
      <name val="Calibri"/>
      <family val="2"/>
    </font>
    <font>
      <i/>
      <vertAlign val="superscript"/>
      <sz val="10"/>
      <color theme="1"/>
      <name val="Calibri"/>
      <family val="2"/>
      <scheme val="minor"/>
    </font>
    <font>
      <vertAlign val="superscript"/>
      <sz val="10"/>
      <color theme="1"/>
      <name val="Calibri"/>
      <family val="2"/>
      <scheme val="minor"/>
    </font>
  </fonts>
  <fills count="7">
    <fill>
      <patternFill patternType="none"/>
    </fill>
    <fill>
      <patternFill patternType="gray125"/>
    </fill>
    <fill>
      <patternFill patternType="solid">
        <fgColor indexed="24"/>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right/>
      <top/>
      <bottom style="thin">
        <color indexed="12"/>
      </bottom>
      <diagonal/>
    </border>
    <border>
      <left/>
      <right/>
      <top style="thin">
        <color indexed="12"/>
      </top>
      <bottom style="thin">
        <color indexed="12"/>
      </bottom>
      <diagonal/>
    </border>
    <border>
      <left/>
      <right style="medium">
        <color rgb="FF0070C0"/>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6">
    <xf numFmtId="0" fontId="0" fillId="0" borderId="0"/>
    <xf numFmtId="0" fontId="3" fillId="0" borderId="0"/>
    <xf numFmtId="9" fontId="3" fillId="0" borderId="0" applyFont="0" applyFill="0" applyBorder="0" applyAlignment="0" applyProtection="0"/>
    <xf numFmtId="0" fontId="1" fillId="0" borderId="0"/>
    <xf numFmtId="9" fontId="3" fillId="0" borderId="0" applyFont="0" applyFill="0" applyBorder="0" applyAlignment="0" applyProtection="0"/>
    <xf numFmtId="0" fontId="4" fillId="2" borderId="0">
      <alignment horizontal="right" vertical="top" wrapText="1"/>
    </xf>
    <xf numFmtId="0" fontId="5" fillId="0" borderId="1">
      <alignment horizontal="right"/>
    </xf>
    <xf numFmtId="0" fontId="5" fillId="0" borderId="0"/>
    <xf numFmtId="167" fontId="4" fillId="2" borderId="2">
      <alignment wrapText="1"/>
    </xf>
    <xf numFmtId="0" fontId="1" fillId="0" borderId="0"/>
    <xf numFmtId="0" fontId="1" fillId="0" borderId="0"/>
    <xf numFmtId="0" fontId="1" fillId="0" borderId="0"/>
    <xf numFmtId="43" fontId="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cellStyleXfs>
  <cellXfs count="211">
    <xf numFmtId="0" fontId="0" fillId="0" borderId="0" xfId="0"/>
    <xf numFmtId="164" fontId="0" fillId="0" borderId="0" xfId="0" applyNumberFormat="1"/>
    <xf numFmtId="0" fontId="0" fillId="0" borderId="0" xfId="0" applyAlignment="1">
      <alignment wrapText="1"/>
    </xf>
    <xf numFmtId="164" fontId="8" fillId="3" borderId="0" xfId="1" applyNumberFormat="1" applyFont="1" applyFill="1" applyBorder="1" applyAlignment="1">
      <alignment horizontal="right"/>
    </xf>
    <xf numFmtId="164" fontId="6" fillId="3" borderId="0" xfId="1" applyNumberFormat="1" applyFont="1" applyFill="1" applyBorder="1" applyAlignment="1">
      <alignment horizontal="right"/>
    </xf>
    <xf numFmtId="164" fontId="6" fillId="0" borderId="3" xfId="1" applyNumberFormat="1" applyFont="1" applyBorder="1" applyAlignment="1">
      <alignment horizontal="right"/>
    </xf>
    <xf numFmtId="164" fontId="6" fillId="0" borderId="3" xfId="1" applyNumberFormat="1" applyFont="1" applyBorder="1" applyAlignment="1">
      <alignment horizontal="center"/>
    </xf>
    <xf numFmtId="164" fontId="9" fillId="0" borderId="0" xfId="1" applyNumberFormat="1" applyFont="1" applyBorder="1" applyAlignment="1">
      <alignment horizontal="left" wrapText="1"/>
    </xf>
    <xf numFmtId="0" fontId="6" fillId="0" borderId="3" xfId="1" applyFont="1" applyBorder="1" applyAlignment="1">
      <alignment horizontal="center"/>
    </xf>
    <xf numFmtId="164" fontId="6" fillId="0" borderId="0" xfId="1" applyNumberFormat="1" applyFont="1" applyFill="1" applyBorder="1" applyAlignment="1" applyProtection="1">
      <alignment horizontal="right"/>
      <protection locked="0"/>
    </xf>
    <xf numFmtId="164" fontId="8" fillId="0" borderId="3" xfId="1" applyNumberFormat="1" applyFont="1" applyBorder="1" applyAlignment="1">
      <alignment horizontal="right"/>
    </xf>
    <xf numFmtId="165" fontId="8" fillId="0" borderId="3" xfId="1" applyNumberFormat="1" applyFont="1" applyBorder="1" applyAlignment="1">
      <alignment horizontal="center"/>
    </xf>
    <xf numFmtId="166" fontId="8" fillId="0" borderId="0" xfId="2" applyNumberFormat="1" applyFont="1" applyFill="1" applyBorder="1" applyAlignment="1" applyProtection="1">
      <alignment horizontal="right" wrapText="1"/>
      <protection locked="0"/>
    </xf>
    <xf numFmtId="166" fontId="6" fillId="0" borderId="0" xfId="2" applyNumberFormat="1" applyFont="1" applyFill="1" applyBorder="1" applyAlignment="1" applyProtection="1">
      <alignment horizontal="right" wrapText="1"/>
      <protection locked="0"/>
    </xf>
    <xf numFmtId="164" fontId="6" fillId="0" borderId="0" xfId="1" applyNumberFormat="1" applyFont="1" applyFill="1" applyBorder="1" applyAlignment="1">
      <alignment horizontal="right"/>
    </xf>
    <xf numFmtId="164" fontId="9" fillId="0" borderId="0" xfId="1" applyNumberFormat="1" applyFont="1" applyFill="1" applyBorder="1" applyAlignment="1">
      <alignment horizontal="left" wrapText="1"/>
    </xf>
    <xf numFmtId="0" fontId="8" fillId="0" borderId="0" xfId="1" applyFont="1" applyBorder="1" applyAlignment="1"/>
    <xf numFmtId="164" fontId="8" fillId="0" borderId="0" xfId="1" applyNumberFormat="1" applyFont="1" applyAlignment="1">
      <alignment horizontal="right"/>
    </xf>
    <xf numFmtId="0" fontId="6" fillId="0" borderId="0" xfId="1" applyFont="1" applyBorder="1" applyAlignment="1"/>
    <xf numFmtId="164" fontId="6" fillId="0" borderId="3" xfId="1" applyNumberFormat="1" applyFont="1" applyBorder="1" applyAlignment="1">
      <alignment horizontal="right"/>
    </xf>
    <xf numFmtId="164" fontId="6" fillId="0" borderId="0" xfId="1" applyNumberFormat="1" applyFont="1" applyBorder="1" applyAlignment="1">
      <alignment horizontal="right"/>
    </xf>
    <xf numFmtId="166" fontId="6" fillId="0" borderId="0" xfId="2" applyNumberFormat="1" applyFont="1" applyBorder="1" applyAlignment="1">
      <alignment horizontal="right"/>
    </xf>
    <xf numFmtId="0" fontId="6" fillId="0" borderId="3" xfId="1" applyFont="1" applyBorder="1" applyAlignment="1">
      <alignment horizontal="center"/>
    </xf>
    <xf numFmtId="165" fontId="8" fillId="0" borderId="3" xfId="1" applyNumberFormat="1" applyFont="1" applyBorder="1" applyAlignment="1">
      <alignment horizontal="center"/>
    </xf>
    <xf numFmtId="164" fontId="8" fillId="0" borderId="0" xfId="1" applyNumberFormat="1" applyFont="1" applyBorder="1" applyAlignment="1">
      <alignment horizontal="right"/>
    </xf>
    <xf numFmtId="164" fontId="6" fillId="0" borderId="0" xfId="1" applyNumberFormat="1" applyFont="1" applyFill="1" applyBorder="1" applyAlignment="1">
      <alignment horizontal="right"/>
    </xf>
    <xf numFmtId="0" fontId="8" fillId="0" borderId="0" xfId="1" applyFont="1" applyBorder="1" applyAlignment="1"/>
    <xf numFmtId="164" fontId="9" fillId="0" borderId="0" xfId="1" applyNumberFormat="1" applyFont="1" applyFill="1" applyBorder="1" applyAlignment="1">
      <alignment wrapText="1"/>
    </xf>
    <xf numFmtId="164" fontId="9" fillId="0" borderId="0" xfId="1" applyNumberFormat="1" applyFont="1" applyBorder="1" applyAlignment="1">
      <alignment wrapText="1"/>
    </xf>
    <xf numFmtId="164" fontId="6" fillId="0" borderId="3" xfId="1" applyNumberFormat="1" applyFont="1" applyBorder="1" applyAlignment="1">
      <alignment horizontal="right"/>
    </xf>
    <xf numFmtId="164" fontId="6" fillId="0" borderId="0" xfId="1" applyNumberFormat="1" applyFont="1" applyBorder="1" applyAlignment="1">
      <alignment horizontal="right"/>
    </xf>
    <xf numFmtId="164" fontId="6" fillId="0" borderId="3" xfId="1" applyNumberFormat="1" applyFont="1" applyBorder="1" applyAlignment="1">
      <alignment horizontal="center"/>
    </xf>
    <xf numFmtId="164" fontId="9" fillId="0" borderId="0" xfId="1" applyNumberFormat="1" applyFont="1" applyBorder="1" applyAlignment="1">
      <alignment horizontal="left" wrapText="1"/>
    </xf>
    <xf numFmtId="0" fontId="6" fillId="0" borderId="3" xfId="1" applyFont="1" applyBorder="1" applyAlignment="1">
      <alignment horizontal="center"/>
    </xf>
    <xf numFmtId="164" fontId="8" fillId="0" borderId="3" xfId="1" applyNumberFormat="1" applyFont="1" applyBorder="1" applyAlignment="1">
      <alignment horizontal="right"/>
    </xf>
    <xf numFmtId="165" fontId="8" fillId="0" borderId="3" xfId="1" applyNumberFormat="1" applyFont="1" applyBorder="1" applyAlignment="1">
      <alignment horizontal="center"/>
    </xf>
    <xf numFmtId="164" fontId="8" fillId="0" borderId="0" xfId="1" applyNumberFormat="1" applyFont="1" applyBorder="1" applyAlignment="1">
      <alignment horizontal="right"/>
    </xf>
    <xf numFmtId="166" fontId="8" fillId="0" borderId="0" xfId="2" applyNumberFormat="1" applyFont="1" applyFill="1" applyBorder="1" applyAlignment="1" applyProtection="1">
      <alignment horizontal="right" wrapText="1"/>
      <protection locked="0"/>
    </xf>
    <xf numFmtId="164" fontId="7" fillId="0" borderId="3" xfId="8" applyNumberFormat="1" applyFont="1" applyFill="1" applyBorder="1" applyAlignment="1" applyProtection="1">
      <alignment horizontal="right"/>
      <protection locked="0"/>
    </xf>
    <xf numFmtId="166" fontId="6" fillId="0" borderId="0" xfId="2" applyNumberFormat="1" applyFont="1" applyFill="1" applyBorder="1" applyAlignment="1" applyProtection="1">
      <alignment horizontal="right" wrapText="1"/>
      <protection locked="0"/>
    </xf>
    <xf numFmtId="164" fontId="6" fillId="0" borderId="0" xfId="1" applyNumberFormat="1" applyFont="1" applyFill="1" applyBorder="1" applyAlignment="1">
      <alignment horizontal="right"/>
    </xf>
    <xf numFmtId="164" fontId="9" fillId="0" borderId="0" xfId="1" applyNumberFormat="1" applyFont="1" applyFill="1" applyBorder="1" applyAlignment="1">
      <alignment horizontal="left" wrapText="1"/>
    </xf>
    <xf numFmtId="0" fontId="8" fillId="0" borderId="0" xfId="1" applyFont="1" applyBorder="1" applyAlignment="1"/>
    <xf numFmtId="164" fontId="8" fillId="0" borderId="0" xfId="1" applyNumberFormat="1" applyFont="1" applyAlignment="1">
      <alignment horizontal="right"/>
    </xf>
    <xf numFmtId="0" fontId="6" fillId="0" borderId="0" xfId="1" applyFont="1" applyBorder="1" applyAlignment="1"/>
    <xf numFmtId="164" fontId="8" fillId="4" borderId="0" xfId="1" applyNumberFormat="1" applyFont="1" applyFill="1" applyAlignment="1">
      <alignment horizontal="right"/>
    </xf>
    <xf numFmtId="164" fontId="6" fillId="4" borderId="0" xfId="1" applyNumberFormat="1" applyFont="1" applyFill="1" applyBorder="1" applyAlignment="1">
      <alignment horizontal="right"/>
    </xf>
    <xf numFmtId="164" fontId="6" fillId="0" borderId="3" xfId="1" applyNumberFormat="1" applyFont="1" applyBorder="1" applyAlignment="1">
      <alignment horizontal="right"/>
    </xf>
    <xf numFmtId="164" fontId="6" fillId="0" borderId="0" xfId="1" applyNumberFormat="1" applyFont="1" applyBorder="1" applyAlignment="1">
      <alignment horizontal="right"/>
    </xf>
    <xf numFmtId="166" fontId="6" fillId="0" borderId="0" xfId="2" applyNumberFormat="1" applyFont="1" applyBorder="1" applyAlignment="1">
      <alignment horizontal="right"/>
    </xf>
    <xf numFmtId="0" fontId="6" fillId="0" borderId="3" xfId="1" applyFont="1" applyBorder="1" applyAlignment="1">
      <alignment horizontal="center"/>
    </xf>
    <xf numFmtId="164" fontId="8" fillId="0" borderId="3" xfId="1" applyNumberFormat="1" applyFont="1" applyBorder="1" applyAlignment="1">
      <alignment horizontal="right"/>
    </xf>
    <xf numFmtId="165" fontId="8" fillId="0" borderId="3" xfId="1" applyNumberFormat="1" applyFont="1" applyBorder="1" applyAlignment="1">
      <alignment horizontal="center"/>
    </xf>
    <xf numFmtId="164" fontId="8" fillId="0" borderId="0" xfId="1" applyNumberFormat="1" applyFont="1" applyBorder="1" applyAlignment="1">
      <alignment horizontal="right"/>
    </xf>
    <xf numFmtId="164" fontId="6" fillId="0" borderId="0" xfId="1" applyNumberFormat="1" applyFont="1" applyFill="1" applyBorder="1" applyAlignment="1">
      <alignment horizontal="right"/>
    </xf>
    <xf numFmtId="0" fontId="8" fillId="0" borderId="0" xfId="1" applyFont="1" applyBorder="1" applyAlignment="1"/>
    <xf numFmtId="164" fontId="9" fillId="0" borderId="0" xfId="1" applyNumberFormat="1" applyFont="1" applyFill="1" applyBorder="1" applyAlignment="1">
      <alignment wrapText="1"/>
    </xf>
    <xf numFmtId="166" fontId="8" fillId="0" borderId="0" xfId="2" applyNumberFormat="1" applyFont="1" applyBorder="1" applyAlignment="1">
      <alignment horizontal="right"/>
    </xf>
    <xf numFmtId="164" fontId="9" fillId="0" borderId="0" xfId="1" applyNumberFormat="1" applyFont="1" applyBorder="1" applyAlignment="1">
      <alignment wrapText="1"/>
    </xf>
    <xf numFmtId="164" fontId="6" fillId="0" borderId="3" xfId="1" applyNumberFormat="1" applyFont="1" applyBorder="1" applyAlignment="1">
      <alignment horizontal="right"/>
    </xf>
    <xf numFmtId="164" fontId="6" fillId="0" borderId="3" xfId="1" applyNumberFormat="1" applyFont="1" applyBorder="1" applyAlignment="1">
      <alignment horizontal="center"/>
    </xf>
    <xf numFmtId="164" fontId="9" fillId="0" borderId="0" xfId="1" applyNumberFormat="1" applyFont="1" applyBorder="1" applyAlignment="1">
      <alignment horizontal="left" wrapText="1"/>
    </xf>
    <xf numFmtId="0" fontId="6" fillId="0" borderId="3" xfId="1" applyFont="1" applyBorder="1" applyAlignment="1">
      <alignment horizontal="center"/>
    </xf>
    <xf numFmtId="164" fontId="6" fillId="0" borderId="0" xfId="1" applyNumberFormat="1" applyFont="1" applyFill="1" applyBorder="1" applyAlignment="1" applyProtection="1">
      <alignment horizontal="right"/>
      <protection locked="0"/>
    </xf>
    <xf numFmtId="164" fontId="8" fillId="0" borderId="3" xfId="1" applyNumberFormat="1" applyFont="1" applyBorder="1" applyAlignment="1">
      <alignment horizontal="right"/>
    </xf>
    <xf numFmtId="165" fontId="8" fillId="0" borderId="3" xfId="1" applyNumberFormat="1" applyFont="1" applyBorder="1" applyAlignment="1">
      <alignment horizontal="center"/>
    </xf>
    <xf numFmtId="166" fontId="8" fillId="0" borderId="0" xfId="2" applyNumberFormat="1" applyFont="1" applyFill="1" applyBorder="1" applyAlignment="1" applyProtection="1">
      <alignment horizontal="right" wrapText="1"/>
      <protection locked="0"/>
    </xf>
    <xf numFmtId="166" fontId="6" fillId="0" borderId="0" xfId="2" applyNumberFormat="1" applyFont="1" applyFill="1" applyBorder="1" applyAlignment="1" applyProtection="1">
      <alignment horizontal="right" wrapText="1"/>
      <protection locked="0"/>
    </xf>
    <xf numFmtId="164" fontId="6" fillId="0" borderId="0" xfId="1" applyNumberFormat="1" applyFont="1" applyFill="1" applyBorder="1" applyAlignment="1">
      <alignment horizontal="right"/>
    </xf>
    <xf numFmtId="164" fontId="9" fillId="0" borderId="0" xfId="1" applyNumberFormat="1" applyFont="1" applyFill="1" applyBorder="1" applyAlignment="1">
      <alignment horizontal="left" wrapText="1"/>
    </xf>
    <xf numFmtId="0" fontId="8" fillId="0" borderId="0" xfId="1" applyFont="1" applyBorder="1" applyAlignment="1"/>
    <xf numFmtId="164" fontId="8" fillId="0" borderId="0" xfId="1" applyNumberFormat="1" applyFont="1" applyAlignment="1">
      <alignment horizontal="right"/>
    </xf>
    <xf numFmtId="0" fontId="6" fillId="0" borderId="0" xfId="1" applyFont="1" applyBorder="1" applyAlignment="1"/>
    <xf numFmtId="164" fontId="6" fillId="0" borderId="0" xfId="1" applyNumberFormat="1" applyFont="1" applyFill="1" applyBorder="1" applyAlignment="1" applyProtection="1">
      <protection locked="0"/>
    </xf>
    <xf numFmtId="164" fontId="8" fillId="0" borderId="0" xfId="1" applyNumberFormat="1" applyFont="1" applyAlignment="1"/>
    <xf numFmtId="164" fontId="6" fillId="0" borderId="3" xfId="1" applyNumberFormat="1" applyFont="1" applyBorder="1" applyAlignment="1">
      <alignment horizontal="right"/>
    </xf>
    <xf numFmtId="164" fontId="6" fillId="0" borderId="0" xfId="1" applyNumberFormat="1" applyFont="1" applyBorder="1" applyAlignment="1">
      <alignment horizontal="right"/>
    </xf>
    <xf numFmtId="0" fontId="6" fillId="0" borderId="3" xfId="1" applyFont="1" applyBorder="1" applyAlignment="1">
      <alignment horizontal="center"/>
    </xf>
    <xf numFmtId="165" fontId="8" fillId="0" borderId="3" xfId="1" applyNumberFormat="1" applyFont="1" applyBorder="1" applyAlignment="1">
      <alignment horizontal="center"/>
    </xf>
    <xf numFmtId="164" fontId="8" fillId="0" borderId="0" xfId="1" applyNumberFormat="1" applyFont="1" applyBorder="1" applyAlignment="1">
      <alignment horizontal="right"/>
    </xf>
    <xf numFmtId="164" fontId="6" fillId="0" borderId="0" xfId="1" applyNumberFormat="1" applyFont="1" applyFill="1" applyBorder="1" applyAlignment="1">
      <alignment horizontal="right"/>
    </xf>
    <xf numFmtId="0" fontId="8" fillId="0" borderId="0" xfId="1" applyFont="1" applyBorder="1" applyAlignment="1"/>
    <xf numFmtId="164" fontId="9" fillId="0" borderId="0" xfId="1" applyNumberFormat="1" applyFont="1" applyFill="1" applyBorder="1" applyAlignment="1">
      <alignment wrapText="1"/>
    </xf>
    <xf numFmtId="164" fontId="6" fillId="0" borderId="0" xfId="1" applyNumberFormat="1" applyFont="1" applyBorder="1" applyAlignment="1"/>
    <xf numFmtId="164" fontId="9" fillId="0" borderId="0" xfId="1" applyNumberFormat="1" applyFont="1" applyBorder="1" applyAlignment="1">
      <alignment wrapText="1"/>
    </xf>
    <xf numFmtId="166" fontId="6" fillId="0" borderId="0" xfId="1" applyNumberFormat="1" applyFont="1" applyBorder="1" applyAlignment="1">
      <alignment horizontal="right"/>
    </xf>
    <xf numFmtId="164" fontId="8" fillId="0" borderId="0" xfId="1" applyNumberFormat="1" applyFont="1" applyBorder="1" applyAlignment="1"/>
    <xf numFmtId="166" fontId="8" fillId="0" borderId="0" xfId="1" applyNumberFormat="1" applyFont="1" applyBorder="1" applyAlignment="1">
      <alignment horizontal="right"/>
    </xf>
    <xf numFmtId="0" fontId="0" fillId="0" borderId="11" xfId="0" applyBorder="1"/>
    <xf numFmtId="0" fontId="0" fillId="0" borderId="0" xfId="0" applyAlignment="1">
      <alignment horizontal="left" vertical="center" wrapText="1" indent="1"/>
    </xf>
    <xf numFmtId="0" fontId="0" fillId="0" borderId="0" xfId="0" applyAlignment="1">
      <alignment horizontal="left" vertical="center" indent="1"/>
    </xf>
    <xf numFmtId="0" fontId="0" fillId="0" borderId="0" xfId="0" applyAlignment="1">
      <alignment horizontal="left" wrapText="1" indent="1"/>
    </xf>
    <xf numFmtId="0" fontId="10" fillId="0" borderId="0" xfId="0" applyFont="1"/>
    <xf numFmtId="0" fontId="11" fillId="0" borderId="0" xfId="0" applyFont="1"/>
    <xf numFmtId="0" fontId="11" fillId="0" borderId="9" xfId="0" applyFont="1" applyBorder="1"/>
    <xf numFmtId="0" fontId="11" fillId="0" borderId="14" xfId="0" applyFont="1" applyBorder="1"/>
    <xf numFmtId="0" fontId="10" fillId="0" borderId="15" xfId="0" applyFont="1" applyBorder="1"/>
    <xf numFmtId="0" fontId="10" fillId="0" borderId="9" xfId="0" applyFont="1" applyBorder="1"/>
    <xf numFmtId="0" fontId="11" fillId="0" borderId="11" xfId="0" applyFont="1" applyBorder="1" applyAlignment="1">
      <alignment wrapText="1"/>
    </xf>
    <xf numFmtId="0" fontId="11" fillId="0" borderId="15" xfId="0" applyFont="1" applyBorder="1"/>
    <xf numFmtId="0" fontId="11" fillId="0" borderId="7" xfId="0" applyFont="1" applyBorder="1" applyAlignment="1">
      <alignment wrapText="1"/>
    </xf>
    <xf numFmtId="164" fontId="11" fillId="0" borderId="13" xfId="0" applyNumberFormat="1" applyFont="1" applyBorder="1"/>
    <xf numFmtId="166" fontId="11" fillId="0" borderId="13" xfId="0" applyNumberFormat="1" applyFont="1" applyBorder="1"/>
    <xf numFmtId="0" fontId="11" fillId="0" borderId="0" xfId="0" applyFont="1" applyBorder="1" applyAlignment="1">
      <alignment wrapText="1"/>
    </xf>
    <xf numFmtId="164" fontId="11" fillId="0" borderId="4" xfId="0" applyNumberFormat="1" applyFont="1" applyBorder="1"/>
    <xf numFmtId="166" fontId="11" fillId="0" borderId="4" xfId="0" applyNumberFormat="1" applyFont="1" applyBorder="1"/>
    <xf numFmtId="164" fontId="11" fillId="6" borderId="8" xfId="0" applyNumberFormat="1" applyFont="1" applyFill="1" applyBorder="1"/>
    <xf numFmtId="164" fontId="10" fillId="6" borderId="8" xfId="0" applyNumberFormat="1" applyFont="1" applyFill="1" applyBorder="1"/>
    <xf numFmtId="166" fontId="10" fillId="6" borderId="8" xfId="0" applyNumberFormat="1" applyFont="1" applyFill="1" applyBorder="1"/>
    <xf numFmtId="0" fontId="11" fillId="5" borderId="10" xfId="0" applyFont="1" applyFill="1" applyBorder="1" applyAlignment="1">
      <alignment wrapText="1"/>
    </xf>
    <xf numFmtId="164" fontId="11" fillId="5" borderId="13" xfId="0" applyNumberFormat="1" applyFont="1" applyFill="1" applyBorder="1"/>
    <xf numFmtId="164" fontId="10" fillId="5" borderId="13" xfId="0" applyNumberFormat="1" applyFont="1" applyFill="1" applyBorder="1"/>
    <xf numFmtId="166" fontId="10" fillId="5" borderId="13" xfId="0" applyNumberFormat="1" applyFont="1" applyFill="1" applyBorder="1"/>
    <xf numFmtId="164" fontId="11" fillId="5" borderId="4" xfId="0" applyNumberFormat="1" applyFont="1" applyFill="1" applyBorder="1"/>
    <xf numFmtId="164" fontId="10" fillId="5" borderId="4" xfId="0" applyNumberFormat="1" applyFont="1" applyFill="1" applyBorder="1"/>
    <xf numFmtId="166" fontId="10" fillId="5" borderId="4" xfId="0" applyNumberFormat="1" applyFont="1" applyFill="1" applyBorder="1"/>
    <xf numFmtId="166" fontId="11" fillId="5" borderId="4" xfId="0" applyNumberFormat="1" applyFont="1" applyFill="1" applyBorder="1"/>
    <xf numFmtId="0" fontId="11" fillId="5" borderId="6" xfId="0" applyFont="1" applyFill="1" applyBorder="1" applyAlignment="1">
      <alignment wrapText="1"/>
    </xf>
    <xf numFmtId="164" fontId="11" fillId="5" borderId="5" xfId="0" applyNumberFormat="1" applyFont="1" applyFill="1" applyBorder="1"/>
    <xf numFmtId="164" fontId="10" fillId="5" borderId="5" xfId="0" applyNumberFormat="1" applyFont="1" applyFill="1" applyBorder="1"/>
    <xf numFmtId="166" fontId="10" fillId="5" borderId="5" xfId="0" applyNumberFormat="1" applyFont="1" applyFill="1" applyBorder="1"/>
    <xf numFmtId="166" fontId="11" fillId="5" borderId="5" xfId="0" applyNumberFormat="1" applyFont="1" applyFill="1" applyBorder="1"/>
    <xf numFmtId="0" fontId="11" fillId="6" borderId="15" xfId="0" applyFont="1" applyFill="1" applyBorder="1" applyAlignment="1">
      <alignment wrapText="1"/>
    </xf>
    <xf numFmtId="0" fontId="11" fillId="0" borderId="14" xfId="0" applyFont="1" applyBorder="1" applyAlignment="1">
      <alignment wrapText="1"/>
    </xf>
    <xf numFmtId="0" fontId="11" fillId="0" borderId="4" xfId="0" applyFont="1" applyBorder="1" applyAlignment="1">
      <alignment wrapText="1"/>
    </xf>
    <xf numFmtId="0" fontId="12" fillId="6" borderId="14" xfId="0" applyFont="1" applyFill="1" applyBorder="1" applyAlignment="1">
      <alignment wrapText="1"/>
    </xf>
    <xf numFmtId="0" fontId="12" fillId="5" borderId="11" xfId="0" applyFont="1" applyFill="1" applyBorder="1" applyAlignment="1">
      <alignment wrapText="1"/>
    </xf>
    <xf numFmtId="0" fontId="12" fillId="0" borderId="12" xfId="0" applyFont="1" applyBorder="1" applyAlignment="1">
      <alignment wrapText="1"/>
    </xf>
    <xf numFmtId="0" fontId="11" fillId="5" borderId="4" xfId="0" applyFont="1" applyFill="1" applyBorder="1" applyAlignment="1">
      <alignment wrapText="1"/>
    </xf>
    <xf numFmtId="0" fontId="11" fillId="6" borderId="5" xfId="0" applyFont="1" applyFill="1" applyBorder="1" applyAlignment="1">
      <alignment wrapText="1"/>
    </xf>
    <xf numFmtId="0" fontId="11" fillId="0" borderId="8" xfId="0" applyFont="1" applyBorder="1" applyAlignment="1">
      <alignment wrapText="1"/>
    </xf>
    <xf numFmtId="0" fontId="11" fillId="0" borderId="13" xfId="0" applyFont="1" applyBorder="1" applyAlignment="1">
      <alignment wrapText="1"/>
    </xf>
    <xf numFmtId="0" fontId="11" fillId="0" borderId="5" xfId="0" applyFont="1" applyBorder="1" applyAlignment="1">
      <alignment wrapText="1"/>
    </xf>
    <xf numFmtId="0" fontId="11" fillId="0" borderId="10" xfId="0" applyFont="1" applyBorder="1" applyAlignment="1">
      <alignment wrapText="1"/>
    </xf>
    <xf numFmtId="0" fontId="11" fillId="5" borderId="0" xfId="0" applyFont="1" applyFill="1" applyBorder="1" applyAlignment="1">
      <alignment wrapText="1"/>
    </xf>
    <xf numFmtId="0" fontId="11" fillId="0" borderId="9" xfId="0" applyFont="1" applyBorder="1" applyAlignment="1">
      <alignment wrapText="1"/>
    </xf>
    <xf numFmtId="0" fontId="11" fillId="0" borderId="6" xfId="0" applyFont="1" applyBorder="1" applyAlignment="1">
      <alignment wrapText="1"/>
    </xf>
    <xf numFmtId="0" fontId="12" fillId="0" borderId="11" xfId="0" applyFont="1" applyBorder="1" applyAlignment="1">
      <alignment wrapText="1"/>
    </xf>
    <xf numFmtId="0" fontId="12" fillId="5" borderId="12" xfId="0" applyFont="1" applyFill="1" applyBorder="1" applyAlignment="1">
      <alignment wrapText="1"/>
    </xf>
    <xf numFmtId="0" fontId="11" fillId="5" borderId="7" xfId="0" applyFont="1" applyFill="1" applyBorder="1" applyAlignment="1">
      <alignment wrapText="1"/>
    </xf>
    <xf numFmtId="0" fontId="11" fillId="5" borderId="8" xfId="0" applyFont="1" applyFill="1" applyBorder="1" applyAlignment="1">
      <alignment wrapText="1"/>
    </xf>
    <xf numFmtId="0" fontId="11" fillId="5" borderId="5" xfId="0" applyFont="1" applyFill="1" applyBorder="1" applyAlignment="1">
      <alignment wrapText="1"/>
    </xf>
    <xf numFmtId="1" fontId="11" fillId="5" borderId="4" xfId="0" applyNumberFormat="1" applyFont="1" applyFill="1" applyBorder="1"/>
    <xf numFmtId="1" fontId="11" fillId="5" borderId="8" xfId="0" applyNumberFormat="1" applyFont="1" applyFill="1" applyBorder="1"/>
    <xf numFmtId="1" fontId="11" fillId="5" borderId="13" xfId="0" applyNumberFormat="1" applyFont="1" applyFill="1" applyBorder="1"/>
    <xf numFmtId="1" fontId="11" fillId="5" borderId="5" xfId="0" applyNumberFormat="1" applyFont="1" applyFill="1" applyBorder="1"/>
    <xf numFmtId="0" fontId="11" fillId="0" borderId="0" xfId="0" applyFont="1" applyBorder="1" applyAlignment="1">
      <alignment horizontal="left"/>
    </xf>
    <xf numFmtId="0" fontId="0" fillId="0" borderId="12" xfId="0" applyBorder="1"/>
    <xf numFmtId="0" fontId="11" fillId="5" borderId="19" xfId="0" applyFont="1" applyFill="1" applyBorder="1" applyAlignment="1">
      <alignment wrapText="1"/>
    </xf>
    <xf numFmtId="0" fontId="11" fillId="5" borderId="17" xfId="0" applyFont="1" applyFill="1" applyBorder="1" applyAlignment="1">
      <alignment wrapText="1"/>
    </xf>
    <xf numFmtId="0" fontId="11" fillId="5" borderId="18" xfId="0" applyFont="1" applyFill="1" applyBorder="1" applyAlignment="1">
      <alignment wrapText="1"/>
    </xf>
    <xf numFmtId="164" fontId="11" fillId="5" borderId="19" xfId="0" applyNumberFormat="1" applyFont="1" applyFill="1" applyBorder="1"/>
    <xf numFmtId="164" fontId="10" fillId="5" borderId="19" xfId="0" applyNumberFormat="1" applyFont="1" applyFill="1" applyBorder="1"/>
    <xf numFmtId="166" fontId="10" fillId="5" borderId="19" xfId="0" applyNumberFormat="1" applyFont="1" applyFill="1" applyBorder="1"/>
    <xf numFmtId="1" fontId="11" fillId="5" borderId="19" xfId="0" applyNumberFormat="1" applyFont="1" applyFill="1" applyBorder="1"/>
    <xf numFmtId="166" fontId="11" fillId="5" borderId="19" xfId="0" applyNumberFormat="1" applyFont="1" applyFill="1" applyBorder="1"/>
    <xf numFmtId="0" fontId="2" fillId="0" borderId="0" xfId="0" applyFont="1"/>
    <xf numFmtId="164" fontId="11" fillId="0" borderId="0" xfId="0" applyNumberFormat="1" applyFont="1"/>
    <xf numFmtId="0" fontId="14" fillId="0" borderId="0" xfId="0" applyFont="1"/>
    <xf numFmtId="0" fontId="15" fillId="0" borderId="0" xfId="0" applyFont="1"/>
    <xf numFmtId="0" fontId="16" fillId="0" borderId="0" xfId="0" applyFont="1"/>
    <xf numFmtId="0" fontId="0" fillId="0" borderId="19" xfId="0" applyBorder="1" applyAlignment="1">
      <alignment wrapText="1"/>
    </xf>
    <xf numFmtId="0" fontId="15" fillId="0" borderId="19" xfId="0" applyFont="1" applyBorder="1" applyAlignment="1">
      <alignment wrapText="1"/>
    </xf>
    <xf numFmtId="0" fontId="16" fillId="0" borderId="19" xfId="0" applyFont="1" applyBorder="1" applyAlignment="1">
      <alignment wrapText="1"/>
    </xf>
    <xf numFmtId="0" fontId="0" fillId="0" borderId="4" xfId="0" applyBorder="1" applyAlignment="1">
      <alignment wrapText="1"/>
    </xf>
    <xf numFmtId="0" fontId="15" fillId="0" borderId="4" xfId="0" applyFont="1" applyBorder="1" applyAlignment="1">
      <alignment wrapText="1"/>
    </xf>
    <xf numFmtId="3" fontId="0" fillId="0" borderId="0" xfId="0" applyNumberFormat="1"/>
    <xf numFmtId="168" fontId="0" fillId="0" borderId="0" xfId="0" applyNumberFormat="1"/>
    <xf numFmtId="0" fontId="14" fillId="0" borderId="21" xfId="0" applyFont="1" applyBorder="1"/>
    <xf numFmtId="164" fontId="15" fillId="0" borderId="0" xfId="0" applyNumberFormat="1" applyFont="1"/>
    <xf numFmtId="0" fontId="18" fillId="0" borderId="12" xfId="0" applyFont="1" applyBorder="1" applyAlignment="1">
      <alignment wrapText="1"/>
    </xf>
    <xf numFmtId="164" fontId="19" fillId="0" borderId="4" xfId="0" applyNumberFormat="1" applyFont="1" applyBorder="1"/>
    <xf numFmtId="0" fontId="12" fillId="0" borderId="6" xfId="0" applyFont="1" applyBorder="1" applyAlignment="1">
      <alignment wrapText="1"/>
    </xf>
    <xf numFmtId="0" fontId="12" fillId="0" borderId="7" xfId="0" applyFont="1" applyBorder="1" applyAlignment="1">
      <alignment wrapText="1"/>
    </xf>
    <xf numFmtId="0" fontId="20" fillId="0" borderId="0" xfId="0" applyFont="1"/>
    <xf numFmtId="3" fontId="0" fillId="0" borderId="0" xfId="0" applyNumberFormat="1" applyFill="1"/>
    <xf numFmtId="0" fontId="14" fillId="0" borderId="0" xfId="0" applyFont="1" applyFill="1"/>
    <xf numFmtId="0" fontId="0" fillId="0" borderId="0" xfId="0" applyFill="1"/>
    <xf numFmtId="168" fontId="0" fillId="0" borderId="0" xfId="0" applyNumberFormat="1" applyFill="1"/>
    <xf numFmtId="0" fontId="11" fillId="0" borderId="0" xfId="0" applyFont="1" applyBorder="1" applyAlignment="1">
      <alignment horizontal="left" wrapText="1"/>
    </xf>
    <xf numFmtId="0" fontId="10" fillId="6" borderId="15" xfId="0" applyFont="1" applyFill="1" applyBorder="1" applyAlignment="1">
      <alignment wrapText="1"/>
    </xf>
    <xf numFmtId="0" fontId="10" fillId="6" borderId="5" xfId="0" applyFont="1" applyFill="1" applyBorder="1" applyAlignment="1">
      <alignment wrapText="1"/>
    </xf>
    <xf numFmtId="0" fontId="21" fillId="6" borderId="14" xfId="0" applyFont="1" applyFill="1" applyBorder="1" applyAlignment="1">
      <alignment wrapText="1"/>
    </xf>
    <xf numFmtId="169" fontId="0" fillId="0" borderId="20" xfId="0" applyNumberFormat="1" applyBorder="1" applyAlignment="1">
      <alignment wrapText="1"/>
    </xf>
    <xf numFmtId="169" fontId="15" fillId="0" borderId="20" xfId="0" applyNumberFormat="1" applyFont="1" applyBorder="1"/>
    <xf numFmtId="169" fontId="0" fillId="0" borderId="4" xfId="0" applyNumberFormat="1" applyBorder="1" applyAlignment="1">
      <alignment wrapText="1"/>
    </xf>
    <xf numFmtId="169" fontId="15" fillId="0" borderId="4" xfId="0" applyNumberFormat="1" applyFont="1" applyBorder="1" applyAlignment="1">
      <alignment wrapText="1"/>
    </xf>
    <xf numFmtId="169" fontId="0" fillId="0" borderId="4" xfId="0" applyNumberFormat="1" applyBorder="1"/>
    <xf numFmtId="169" fontId="15" fillId="0" borderId="4" xfId="0" applyNumberFormat="1" applyFont="1" applyBorder="1"/>
    <xf numFmtId="169" fontId="15" fillId="0" borderId="4" xfId="0" applyNumberFormat="1" applyFont="1" applyFill="1" applyBorder="1"/>
    <xf numFmtId="169" fontId="0" fillId="0" borderId="4" xfId="0" applyNumberFormat="1" applyFill="1" applyBorder="1"/>
    <xf numFmtId="169" fontId="15" fillId="0" borderId="0" xfId="0" applyNumberFormat="1" applyFont="1"/>
    <xf numFmtId="169" fontId="16" fillId="0" borderId="20" xfId="0" applyNumberFormat="1" applyFont="1" applyBorder="1"/>
    <xf numFmtId="169" fontId="17" fillId="0" borderId="20" xfId="0" applyNumberFormat="1" applyFont="1" applyBorder="1"/>
    <xf numFmtId="0" fontId="11" fillId="0" borderId="0" xfId="0" applyFont="1" applyBorder="1" applyAlignment="1"/>
    <xf numFmtId="0" fontId="11" fillId="0" borderId="0" xfId="0" applyFont="1" applyAlignment="1"/>
    <xf numFmtId="0" fontId="0" fillId="0" borderId="0" xfId="0" applyAlignment="1"/>
    <xf numFmtId="164" fontId="11" fillId="0" borderId="13" xfId="0" applyNumberFormat="1" applyFont="1" applyFill="1" applyBorder="1"/>
    <xf numFmtId="164" fontId="11" fillId="0" borderId="4" xfId="0" applyNumberFormat="1" applyFont="1" applyFill="1" applyBorder="1"/>
    <xf numFmtId="164" fontId="19" fillId="0" borderId="4" xfId="0" applyNumberFormat="1" applyFont="1" applyFill="1" applyBorder="1"/>
    <xf numFmtId="0" fontId="22" fillId="0" borderId="0" xfId="0" applyFont="1"/>
    <xf numFmtId="0" fontId="15" fillId="0" borderId="0" xfId="0" applyFont="1" applyFill="1"/>
    <xf numFmtId="3" fontId="15" fillId="0" borderId="0" xfId="0" applyNumberFormat="1" applyFont="1" applyFill="1"/>
    <xf numFmtId="0" fontId="11" fillId="0" borderId="22" xfId="0" applyFont="1" applyBorder="1" applyAlignment="1">
      <alignment vertical="top" wrapText="1"/>
    </xf>
    <xf numFmtId="0" fontId="11" fillId="0" borderId="23" xfId="0" applyFont="1" applyBorder="1" applyAlignment="1">
      <alignment vertical="top"/>
    </xf>
    <xf numFmtId="0" fontId="11" fillId="0" borderId="24" xfId="0" applyFont="1" applyBorder="1" applyAlignment="1">
      <alignment vertical="top"/>
    </xf>
    <xf numFmtId="0" fontId="11" fillId="0" borderId="16" xfId="0" applyFont="1" applyBorder="1" applyAlignment="1">
      <alignment vertical="top"/>
    </xf>
    <xf numFmtId="0" fontId="11" fillId="0" borderId="17" xfId="0" applyFont="1" applyBorder="1" applyAlignment="1">
      <alignment vertical="top"/>
    </xf>
    <xf numFmtId="0" fontId="11" fillId="0" borderId="18" xfId="0" applyFont="1" applyBorder="1" applyAlignment="1">
      <alignment vertical="top"/>
    </xf>
    <xf numFmtId="0" fontId="11" fillId="0" borderId="15" xfId="0" applyFont="1" applyBorder="1" applyAlignment="1">
      <alignment horizontal="center" wrapText="1"/>
    </xf>
    <xf numFmtId="0" fontId="11" fillId="0" borderId="14" xfId="0" applyFont="1" applyBorder="1" applyAlignment="1">
      <alignment horizontal="center" wrapText="1"/>
    </xf>
  </cellXfs>
  <cellStyles count="16">
    <cellStyle name="Comma 2" xfId="12"/>
    <cellStyle name="Comma 3" xfId="14"/>
    <cellStyle name="Normal" xfId="0" builtinId="0"/>
    <cellStyle name="Normal 2" xfId="3"/>
    <cellStyle name="Normal 2 2" xfId="9"/>
    <cellStyle name="Normal 2 3" xfId="10"/>
    <cellStyle name="Normal 2 4" xfId="11"/>
    <cellStyle name="Normal 3" xfId="1"/>
    <cellStyle name="Normal 4" xfId="13"/>
    <cellStyle name="Percent 2" xfId="2"/>
    <cellStyle name="Percent 3" xfId="4"/>
    <cellStyle name="Percent 4" xfId="15"/>
    <cellStyle name="Table Header" xfId="5"/>
    <cellStyle name="Table Heading 1" xfId="7"/>
    <cellStyle name="Table Total Millions" xfId="8"/>
    <cellStyle name="Table Units"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565150</xdr:colOff>
      <xdr:row>43</xdr:row>
      <xdr:rowOff>111760</xdr:rowOff>
    </xdr:to>
    <xdr:pic>
      <xdr:nvPicPr>
        <xdr:cNvPr id="2" name="Picture 1">
          <a:extLst>
            <a:ext uri="{FF2B5EF4-FFF2-40B4-BE49-F238E27FC236}">
              <a16:creationId xmlns:a16="http://schemas.microsoft.com/office/drawing/2014/main" id="{F12450AC-9FF6-4DA8-A266-D24F681C39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61150" cy="83032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tabSelected="1" zoomScaleNormal="100" workbookViewId="0">
      <selection activeCell="P43" sqref="P43"/>
    </sheetView>
  </sheetViews>
  <sheetFormatPr defaultRowHeight="14.5"/>
  <cols>
    <col min="1" max="1" width="8.08984375" customWidth="1"/>
    <col min="2" max="2" width="39.6328125" customWidth="1"/>
    <col min="3" max="3" width="33.6328125" bestFit="1" customWidth="1"/>
    <col min="4" max="4" width="13" bestFit="1" customWidth="1"/>
    <col min="5" max="5" width="13.54296875" bestFit="1" customWidth="1"/>
    <col min="6" max="6" width="7.90625" customWidth="1"/>
    <col min="7" max="7" width="8.1796875" customWidth="1"/>
    <col min="8" max="8" width="4.90625" customWidth="1"/>
    <col min="9" max="9" width="13" bestFit="1" customWidth="1"/>
    <col min="10" max="10" width="13.54296875" bestFit="1" customWidth="1"/>
    <col min="11" max="11" width="9.08984375" customWidth="1"/>
    <col min="12" max="12" width="7.26953125" customWidth="1"/>
    <col min="13" max="13" width="6.453125" customWidth="1"/>
    <col min="14" max="14" width="5.26953125" customWidth="1"/>
  </cols>
  <sheetData>
    <row r="1" spans="1:14">
      <c r="A1" t="s">
        <v>52</v>
      </c>
      <c r="D1" s="156"/>
      <c r="E1" s="1"/>
    </row>
    <row r="2" spans="1:14">
      <c r="A2" s="92" t="s">
        <v>62</v>
      </c>
      <c r="B2" s="93"/>
      <c r="C2" s="156"/>
      <c r="D2" s="93"/>
      <c r="F2" s="157"/>
      <c r="G2" s="200"/>
      <c r="H2" s="93"/>
      <c r="I2" s="93"/>
      <c r="J2" s="93"/>
      <c r="K2" s="93"/>
      <c r="L2" s="93"/>
    </row>
    <row r="3" spans="1:14">
      <c r="A3" s="92"/>
      <c r="B3" s="93"/>
      <c r="C3" s="156"/>
      <c r="D3" s="93"/>
      <c r="F3" s="157"/>
      <c r="G3" s="93"/>
      <c r="H3" s="93"/>
      <c r="I3" s="93"/>
      <c r="J3" s="93"/>
      <c r="K3" s="93"/>
      <c r="L3" s="93"/>
    </row>
    <row r="4" spans="1:14" ht="26.5">
      <c r="A4" s="130" t="s">
        <v>22</v>
      </c>
      <c r="B4" s="135" t="s">
        <v>19</v>
      </c>
      <c r="C4" s="123" t="s">
        <v>20</v>
      </c>
      <c r="D4" s="96" t="s">
        <v>17</v>
      </c>
      <c r="E4" s="94"/>
      <c r="F4" s="94"/>
      <c r="G4" s="94"/>
      <c r="H4" s="140"/>
      <c r="I4" s="97" t="s">
        <v>18</v>
      </c>
      <c r="J4" s="94"/>
      <c r="K4" s="94"/>
      <c r="L4" s="95"/>
    </row>
    <row r="5" spans="1:14" ht="60" customHeight="1">
      <c r="A5" s="131"/>
      <c r="B5" s="133"/>
      <c r="C5" s="98"/>
      <c r="D5" s="172" t="s">
        <v>53</v>
      </c>
      <c r="E5" s="173" t="s">
        <v>156</v>
      </c>
      <c r="F5" s="209" t="s">
        <v>54</v>
      </c>
      <c r="G5" s="210"/>
      <c r="H5" s="141"/>
      <c r="I5" s="172" t="s">
        <v>53</v>
      </c>
      <c r="J5" s="173" t="s">
        <v>156</v>
      </c>
      <c r="K5" s="209" t="s">
        <v>54</v>
      </c>
      <c r="L5" s="210"/>
    </row>
    <row r="6" spans="1:14" ht="47.25" customHeight="1">
      <c r="A6" s="132"/>
      <c r="B6" s="136"/>
      <c r="C6" s="100"/>
      <c r="D6" s="99" t="s">
        <v>0</v>
      </c>
      <c r="E6" s="94"/>
      <c r="F6" s="95"/>
      <c r="G6" s="95" t="s">
        <v>23</v>
      </c>
      <c r="H6" s="141"/>
      <c r="I6" s="99" t="s">
        <v>0</v>
      </c>
      <c r="J6" s="95"/>
      <c r="K6" s="95"/>
      <c r="L6" s="95" t="s">
        <v>23</v>
      </c>
    </row>
    <row r="7" spans="1:14" ht="26.5">
      <c r="A7" s="131" t="s">
        <v>68</v>
      </c>
      <c r="B7" s="133" t="s">
        <v>69</v>
      </c>
      <c r="C7" s="137" t="s">
        <v>74</v>
      </c>
      <c r="D7" s="197">
        <v>25.454000000000001</v>
      </c>
      <c r="E7" s="101">
        <v>28.202999999999999</v>
      </c>
      <c r="F7" s="101">
        <f>D7-E7</f>
        <v>-2.7489999999999988</v>
      </c>
      <c r="G7" s="102">
        <f>F7/E7</f>
        <v>-9.7471900152466012E-2</v>
      </c>
      <c r="H7" s="144"/>
      <c r="I7" s="101"/>
      <c r="J7" s="101"/>
      <c r="K7" s="101"/>
      <c r="L7" s="102"/>
      <c r="M7" s="1"/>
      <c r="N7" s="1"/>
    </row>
    <row r="8" spans="1:14">
      <c r="A8" s="129"/>
      <c r="B8" s="122" t="s">
        <v>24</v>
      </c>
      <c r="C8" s="125"/>
      <c r="D8" s="106">
        <f>SUM(D7)</f>
        <v>25.454000000000001</v>
      </c>
      <c r="E8" s="106">
        <f t="shared" ref="E8" si="0">SUM(E7)</f>
        <v>28.202999999999999</v>
      </c>
      <c r="F8" s="107">
        <f>SUM(F7)</f>
        <v>-2.7489999999999988</v>
      </c>
      <c r="G8" s="108">
        <f>F8/E8</f>
        <v>-9.7471900152466012E-2</v>
      </c>
      <c r="H8" s="143"/>
      <c r="I8" s="106">
        <f>I7</f>
        <v>0</v>
      </c>
      <c r="J8" s="106">
        <f>J7</f>
        <v>0</v>
      </c>
      <c r="K8" s="107">
        <f>I8-J8</f>
        <v>0</v>
      </c>
      <c r="L8" s="108">
        <v>0</v>
      </c>
      <c r="M8" s="1"/>
      <c r="N8" s="1"/>
    </row>
    <row r="9" spans="1:14">
      <c r="A9" s="128"/>
      <c r="B9" s="134"/>
      <c r="C9" s="138"/>
      <c r="D9" s="113"/>
      <c r="E9" s="113"/>
      <c r="F9" s="114"/>
      <c r="G9" s="115"/>
      <c r="H9" s="142"/>
      <c r="I9" s="113"/>
      <c r="J9" s="113"/>
      <c r="K9" s="113"/>
      <c r="L9" s="116"/>
      <c r="M9" s="1"/>
      <c r="N9" s="1"/>
    </row>
    <row r="10" spans="1:14">
      <c r="A10" s="124" t="s">
        <v>70</v>
      </c>
      <c r="B10" s="103" t="s">
        <v>158</v>
      </c>
      <c r="C10" s="127" t="s">
        <v>45</v>
      </c>
      <c r="D10" s="198">
        <v>127.2</v>
      </c>
      <c r="E10" s="104">
        <v>127.26600000000001</v>
      </c>
      <c r="F10" s="104">
        <f>D10-E10</f>
        <v>-6.6000000000002501E-2</v>
      </c>
      <c r="G10" s="105"/>
      <c r="H10" s="142"/>
      <c r="I10" s="104"/>
      <c r="J10" s="104"/>
      <c r="K10" s="104"/>
      <c r="L10" s="105"/>
      <c r="M10" s="1"/>
      <c r="N10" s="1"/>
    </row>
    <row r="11" spans="1:14">
      <c r="A11" s="124"/>
      <c r="B11" s="103"/>
      <c r="C11" s="127" t="s">
        <v>73</v>
      </c>
      <c r="D11" s="198">
        <v>222.798</v>
      </c>
      <c r="E11" s="104">
        <v>265.48200000000003</v>
      </c>
      <c r="F11" s="104">
        <f>D11-E11</f>
        <v>-42.684000000000026</v>
      </c>
      <c r="G11" s="105"/>
      <c r="H11" s="142"/>
      <c r="I11" s="104"/>
      <c r="J11" s="104"/>
      <c r="K11" s="104"/>
      <c r="L11" s="105"/>
      <c r="M11" s="1"/>
      <c r="N11" s="1"/>
    </row>
    <row r="12" spans="1:14">
      <c r="A12" s="129"/>
      <c r="B12" s="122" t="s">
        <v>24</v>
      </c>
      <c r="C12" s="125"/>
      <c r="D12" s="106">
        <f>SUM(D10:D11)</f>
        <v>349.99799999999999</v>
      </c>
      <c r="E12" s="106">
        <f>SUM(E10:E11)</f>
        <v>392.74800000000005</v>
      </c>
      <c r="F12" s="107">
        <f t="shared" ref="F12" si="1">E12-D12</f>
        <v>42.750000000000057</v>
      </c>
      <c r="G12" s="108">
        <f>F12/E12</f>
        <v>0.10884842188884489</v>
      </c>
      <c r="H12" s="143"/>
      <c r="I12" s="106">
        <f>SUM(I10:I11)</f>
        <v>0</v>
      </c>
      <c r="J12" s="106">
        <f>SUM(J10:J11)</f>
        <v>0</v>
      </c>
      <c r="K12" s="107">
        <f>I12-J12</f>
        <v>0</v>
      </c>
      <c r="L12" s="108">
        <v>0</v>
      </c>
      <c r="M12" s="1"/>
      <c r="N12" s="1"/>
    </row>
    <row r="13" spans="1:14">
      <c r="A13" s="128"/>
      <c r="B13" s="134"/>
      <c r="C13" s="138"/>
      <c r="D13" s="113"/>
      <c r="E13" s="113"/>
      <c r="F13" s="113"/>
      <c r="G13" s="116"/>
      <c r="H13" s="142"/>
      <c r="I13" s="113"/>
      <c r="J13" s="113"/>
      <c r="K13" s="113"/>
      <c r="L13" s="116"/>
      <c r="M13" s="1"/>
      <c r="N13" s="1"/>
    </row>
    <row r="14" spans="1:14" ht="26.5">
      <c r="A14" s="124" t="s">
        <v>26</v>
      </c>
      <c r="B14" s="103" t="s">
        <v>162</v>
      </c>
      <c r="C14" s="127" t="s">
        <v>163</v>
      </c>
      <c r="D14" s="198">
        <v>3.7589999999999999</v>
      </c>
      <c r="E14" s="104">
        <v>3.7589999999999999</v>
      </c>
      <c r="F14" s="104">
        <f>D14-E14</f>
        <v>0</v>
      </c>
      <c r="G14" s="105"/>
      <c r="H14" s="142"/>
      <c r="I14" s="104"/>
      <c r="J14" s="104"/>
      <c r="K14" s="104"/>
      <c r="L14" s="105"/>
      <c r="M14" s="1"/>
      <c r="N14" s="1"/>
    </row>
    <row r="15" spans="1:14">
      <c r="A15" s="129"/>
      <c r="B15" s="122" t="s">
        <v>24</v>
      </c>
      <c r="C15" s="125"/>
      <c r="D15" s="106">
        <f>SUM(D14:D14)</f>
        <v>3.7589999999999999</v>
      </c>
      <c r="E15" s="106">
        <f>SUM(E14:E14)</f>
        <v>3.7589999999999999</v>
      </c>
      <c r="F15" s="107">
        <f t="shared" ref="F15" si="2">D15-E15</f>
        <v>0</v>
      </c>
      <c r="G15" s="108">
        <f>F15/E15</f>
        <v>0</v>
      </c>
      <c r="H15" s="143"/>
      <c r="I15" s="106">
        <f>SUM(I14:I14)</f>
        <v>0</v>
      </c>
      <c r="J15" s="106">
        <f>SUM(J14:J14)</f>
        <v>0</v>
      </c>
      <c r="K15" s="107">
        <f>I15-J15</f>
        <v>0</v>
      </c>
      <c r="L15" s="108">
        <v>0</v>
      </c>
      <c r="M15" s="1"/>
      <c r="N15" s="1"/>
    </row>
    <row r="16" spans="1:14">
      <c r="A16" s="128"/>
      <c r="B16" s="134"/>
      <c r="C16" s="138"/>
      <c r="D16" s="113"/>
      <c r="E16" s="113"/>
      <c r="F16" s="113"/>
      <c r="G16" s="116"/>
      <c r="H16" s="142"/>
      <c r="I16" s="113"/>
      <c r="J16" s="113"/>
      <c r="K16" s="113"/>
      <c r="L16" s="116"/>
      <c r="M16" s="1"/>
      <c r="N16" s="1"/>
    </row>
    <row r="17" spans="1:14" ht="15" customHeight="1">
      <c r="A17" s="124" t="s">
        <v>21</v>
      </c>
      <c r="B17" s="146" t="s">
        <v>72</v>
      </c>
      <c r="C17" s="127" t="s">
        <v>72</v>
      </c>
      <c r="D17" s="198">
        <v>3102.652</v>
      </c>
      <c r="E17" s="104">
        <v>3105.83</v>
      </c>
      <c r="F17" s="104">
        <f>D17-E17</f>
        <v>-3.1779999999998836</v>
      </c>
      <c r="G17" s="105"/>
      <c r="H17" s="142"/>
      <c r="I17" s="198">
        <v>230.922</v>
      </c>
      <c r="J17" s="104">
        <v>275.43299999999999</v>
      </c>
      <c r="K17" s="104">
        <f>I17-J17</f>
        <v>-44.510999999999996</v>
      </c>
      <c r="L17" s="105">
        <f>K17/J17</f>
        <v>-0.16160372940061649</v>
      </c>
      <c r="M17" s="1"/>
      <c r="N17" s="1"/>
    </row>
    <row r="18" spans="1:14">
      <c r="A18" s="129"/>
      <c r="B18" s="122" t="s">
        <v>24</v>
      </c>
      <c r="C18" s="125"/>
      <c r="D18" s="106">
        <f>SUM(D17:D17)</f>
        <v>3102.652</v>
      </c>
      <c r="E18" s="106">
        <f>SUM(E17:E17)</f>
        <v>3105.83</v>
      </c>
      <c r="F18" s="107">
        <f>D18-E18</f>
        <v>-3.1779999999998836</v>
      </c>
      <c r="G18" s="108">
        <f>F18/E18</f>
        <v>-1.023236944713614E-3</v>
      </c>
      <c r="H18" s="143"/>
      <c r="I18" s="106">
        <f>SUM(I17:I17)</f>
        <v>230.922</v>
      </c>
      <c r="J18" s="106">
        <f>SUM(J17:J17)</f>
        <v>275.43299999999999</v>
      </c>
      <c r="K18" s="107">
        <f>I18-J18</f>
        <v>-44.510999999999996</v>
      </c>
      <c r="L18" s="108">
        <f t="shared" ref="L18" si="3">K18/J18</f>
        <v>-0.16160372940061649</v>
      </c>
      <c r="M18" s="1"/>
      <c r="N18" s="1"/>
    </row>
    <row r="19" spans="1:14">
      <c r="A19" s="128"/>
      <c r="B19" s="134"/>
      <c r="C19" s="138"/>
      <c r="D19" s="113"/>
      <c r="E19" s="113"/>
      <c r="F19" s="113"/>
      <c r="G19" s="116"/>
      <c r="H19" s="142"/>
      <c r="I19" s="113"/>
      <c r="J19" s="113"/>
      <c r="K19" s="113"/>
      <c r="L19" s="116"/>
      <c r="M19" s="1"/>
      <c r="N19" s="1"/>
    </row>
    <row r="20" spans="1:14">
      <c r="A20" s="124" t="s">
        <v>27</v>
      </c>
      <c r="B20" s="103" t="s">
        <v>63</v>
      </c>
      <c r="C20" s="170" t="s">
        <v>63</v>
      </c>
      <c r="D20" s="199">
        <v>34.116</v>
      </c>
      <c r="E20" s="171">
        <v>209.227</v>
      </c>
      <c r="F20" s="104">
        <f>D20-E20</f>
        <v>-175.11099999999999</v>
      </c>
      <c r="G20" s="105"/>
      <c r="H20" s="142"/>
      <c r="I20" s="198">
        <v>5.5</v>
      </c>
      <c r="J20" s="104"/>
      <c r="K20" s="104"/>
      <c r="L20" s="105"/>
      <c r="M20" s="1"/>
      <c r="N20" s="1"/>
    </row>
    <row r="21" spans="1:14">
      <c r="A21" s="129"/>
      <c r="B21" s="122" t="s">
        <v>24</v>
      </c>
      <c r="C21" s="125"/>
      <c r="D21" s="106">
        <f>SUM(D20:D20)</f>
        <v>34.116</v>
      </c>
      <c r="E21" s="106">
        <f>SUM(E20:E20)</f>
        <v>209.227</v>
      </c>
      <c r="F21" s="107">
        <f>D21-E21</f>
        <v>-175.11099999999999</v>
      </c>
      <c r="G21" s="108">
        <f>F21/E21</f>
        <v>-0.83694265080510633</v>
      </c>
      <c r="H21" s="143"/>
      <c r="I21" s="106">
        <f>SUM(I20:I20)</f>
        <v>5.5</v>
      </c>
      <c r="J21" s="106">
        <f>SUM(J20:J20)</f>
        <v>0</v>
      </c>
      <c r="K21" s="107">
        <f>I21-J21</f>
        <v>5.5</v>
      </c>
      <c r="L21" s="108">
        <v>0</v>
      </c>
      <c r="M21" s="1"/>
      <c r="N21" s="1"/>
    </row>
    <row r="22" spans="1:14">
      <c r="A22" s="148"/>
      <c r="B22" s="149"/>
      <c r="C22" s="150"/>
      <c r="D22" s="151"/>
      <c r="E22" s="151"/>
      <c r="F22" s="152"/>
      <c r="G22" s="153"/>
      <c r="H22" s="154"/>
      <c r="I22" s="151"/>
      <c r="J22" s="151"/>
      <c r="K22" s="151"/>
      <c r="L22" s="155"/>
      <c r="M22" s="1"/>
      <c r="N22" s="1"/>
    </row>
    <row r="23" spans="1:14" ht="26.5">
      <c r="A23" s="124" t="s">
        <v>28</v>
      </c>
      <c r="B23" s="103" t="s">
        <v>164</v>
      </c>
      <c r="C23" s="170" t="s">
        <v>164</v>
      </c>
      <c r="D23" s="199">
        <v>3105.7190000000001</v>
      </c>
      <c r="E23" s="171">
        <v>3186.5169999999998</v>
      </c>
      <c r="F23" s="104">
        <f>D23-E23</f>
        <v>-80.797999999999774</v>
      </c>
      <c r="G23" s="105"/>
      <c r="H23" s="142"/>
      <c r="I23" s="198">
        <v>2450.2260000000001</v>
      </c>
      <c r="J23" s="104">
        <v>2336.567</v>
      </c>
      <c r="K23" s="104"/>
      <c r="L23" s="105"/>
      <c r="M23" s="1"/>
      <c r="N23" s="1"/>
    </row>
    <row r="24" spans="1:14">
      <c r="A24" s="129"/>
      <c r="B24" s="122" t="s">
        <v>24</v>
      </c>
      <c r="C24" s="125"/>
      <c r="D24" s="106">
        <f>SUM(D23:D23)</f>
        <v>3105.7190000000001</v>
      </c>
      <c r="E24" s="106">
        <f>SUM(E23:E23)</f>
        <v>3186.5169999999998</v>
      </c>
      <c r="F24" s="107">
        <f>D24-E24</f>
        <v>-80.797999999999774</v>
      </c>
      <c r="G24" s="108">
        <f>F24/E24</f>
        <v>-2.5356211813713777E-2</v>
      </c>
      <c r="H24" s="143"/>
      <c r="I24" s="106">
        <f>SUM(I23:I23)</f>
        <v>2450.2260000000001</v>
      </c>
      <c r="J24" s="106">
        <f>SUM(J23:J23)</f>
        <v>2336.567</v>
      </c>
      <c r="K24" s="107">
        <f>I24-J24</f>
        <v>113.65900000000011</v>
      </c>
      <c r="L24" s="108">
        <v>0</v>
      </c>
      <c r="M24" s="1"/>
      <c r="N24" s="1"/>
    </row>
    <row r="25" spans="1:14">
      <c r="A25" s="148"/>
      <c r="B25" s="149"/>
      <c r="C25" s="150"/>
      <c r="D25" s="151"/>
      <c r="E25" s="151"/>
      <c r="F25" s="152"/>
      <c r="G25" s="153"/>
      <c r="H25" s="154"/>
      <c r="I25" s="151"/>
      <c r="J25" s="151"/>
      <c r="K25" s="151"/>
      <c r="L25" s="155"/>
      <c r="M25" s="1"/>
      <c r="N25" s="1"/>
    </row>
    <row r="26" spans="1:14">
      <c r="A26" s="88" t="s">
        <v>71</v>
      </c>
      <c r="B26" s="194" t="s">
        <v>35</v>
      </c>
      <c r="C26" s="127" t="s">
        <v>45</v>
      </c>
      <c r="D26" s="197">
        <v>209.46600000000001</v>
      </c>
      <c r="E26" s="101">
        <v>207.923</v>
      </c>
      <c r="F26" s="101">
        <f>D26-E26</f>
        <v>1.5430000000000064</v>
      </c>
      <c r="G26" s="102"/>
      <c r="H26" s="142"/>
      <c r="I26" s="101"/>
      <c r="J26" s="101"/>
      <c r="K26" s="101"/>
      <c r="L26" s="102"/>
      <c r="M26" s="1"/>
      <c r="N26" s="1"/>
    </row>
    <row r="27" spans="1:14">
      <c r="A27" s="124"/>
      <c r="B27" s="195" t="s">
        <v>150</v>
      </c>
      <c r="C27" s="170" t="s">
        <v>49</v>
      </c>
      <c r="D27" s="199">
        <v>945.48800000000006</v>
      </c>
      <c r="E27" s="171">
        <v>865.18100000000004</v>
      </c>
      <c r="F27" s="171">
        <f t="shared" ref="F27:F32" si="4">D27-E27</f>
        <v>80.307000000000016</v>
      </c>
      <c r="G27" s="105"/>
      <c r="H27" s="142"/>
      <c r="I27" s="198">
        <f>118.495-I32</f>
        <v>112.51600000000001</v>
      </c>
      <c r="J27" s="104">
        <v>98</v>
      </c>
      <c r="K27" s="104"/>
      <c r="L27" s="105">
        <f>K27/J27</f>
        <v>0</v>
      </c>
      <c r="M27" s="1"/>
      <c r="N27" s="1"/>
    </row>
    <row r="28" spans="1:14">
      <c r="A28" s="147"/>
      <c r="B28" s="196" t="s">
        <v>151</v>
      </c>
      <c r="C28" s="127" t="s">
        <v>48</v>
      </c>
      <c r="D28" s="198">
        <v>166.5</v>
      </c>
      <c r="E28" s="104">
        <v>111</v>
      </c>
      <c r="F28" s="104">
        <f t="shared" si="4"/>
        <v>55.5</v>
      </c>
      <c r="G28" s="105"/>
      <c r="H28" s="142"/>
      <c r="I28" s="198"/>
      <c r="J28" s="104"/>
      <c r="K28" s="104"/>
      <c r="L28" s="105"/>
      <c r="M28" s="1"/>
      <c r="N28" s="1"/>
    </row>
    <row r="29" spans="1:14">
      <c r="A29" s="124"/>
      <c r="C29" s="127" t="s">
        <v>29</v>
      </c>
      <c r="D29" s="198">
        <v>54.533999999999999</v>
      </c>
      <c r="E29" s="104">
        <v>59.15</v>
      </c>
      <c r="F29" s="104">
        <f t="shared" si="4"/>
        <v>-4.6159999999999997</v>
      </c>
      <c r="G29" s="105"/>
      <c r="H29" s="142"/>
      <c r="I29" s="198"/>
      <c r="J29" s="104"/>
      <c r="K29" s="104"/>
      <c r="L29" s="105"/>
      <c r="M29" s="1"/>
      <c r="N29" s="1"/>
    </row>
    <row r="30" spans="1:14">
      <c r="A30" s="124"/>
      <c r="C30" s="127" t="s">
        <v>36</v>
      </c>
      <c r="D30" s="198">
        <v>86.4</v>
      </c>
      <c r="E30" s="104">
        <v>76.8</v>
      </c>
      <c r="F30" s="104">
        <f t="shared" si="4"/>
        <v>9.6000000000000085</v>
      </c>
      <c r="G30" s="105"/>
      <c r="H30" s="142"/>
      <c r="I30" s="198"/>
      <c r="J30" s="104"/>
      <c r="K30" s="104"/>
      <c r="L30" s="105"/>
      <c r="M30" s="1"/>
      <c r="N30" s="1"/>
    </row>
    <row r="31" spans="1:14">
      <c r="A31" s="124"/>
      <c r="B31" s="103"/>
      <c r="C31" s="127" t="s">
        <v>50</v>
      </c>
      <c r="D31" s="198">
        <v>77.388000000000005</v>
      </c>
      <c r="E31" s="104">
        <v>93.07</v>
      </c>
      <c r="F31" s="104">
        <f t="shared" si="4"/>
        <v>-15.681999999999988</v>
      </c>
      <c r="G31" s="105"/>
      <c r="H31" s="142"/>
      <c r="I31" s="198"/>
      <c r="J31" s="104"/>
      <c r="K31" s="104"/>
      <c r="L31" s="105"/>
      <c r="M31" s="1"/>
      <c r="N31" s="1"/>
    </row>
    <row r="32" spans="1:14">
      <c r="A32" s="124"/>
      <c r="B32" s="103"/>
      <c r="C32" s="127" t="s">
        <v>44</v>
      </c>
      <c r="D32" s="198">
        <v>0</v>
      </c>
      <c r="E32" s="104">
        <v>0</v>
      </c>
      <c r="F32" s="104">
        <f t="shared" si="4"/>
        <v>0</v>
      </c>
      <c r="G32" s="105"/>
      <c r="H32" s="142"/>
      <c r="I32" s="198">
        <f>J32+1.137+1</f>
        <v>5.9790000000000001</v>
      </c>
      <c r="J32" s="104">
        <v>3.8420000000000001</v>
      </c>
      <c r="K32" s="104"/>
      <c r="L32" s="105">
        <f>K32/J32</f>
        <v>0</v>
      </c>
      <c r="M32" s="1"/>
      <c r="N32" s="1"/>
    </row>
    <row r="33" spans="1:14">
      <c r="A33" s="129"/>
      <c r="B33" s="122" t="s">
        <v>24</v>
      </c>
      <c r="C33" s="125"/>
      <c r="D33" s="106">
        <f>SUM(D26:D32)</f>
        <v>1539.7760000000003</v>
      </c>
      <c r="E33" s="106">
        <f>SUM(E26:E32)</f>
        <v>1413.124</v>
      </c>
      <c r="F33" s="107">
        <f>SUM(F26:F32)</f>
        <v>126.65200000000007</v>
      </c>
      <c r="G33" s="108">
        <f>F33/E33</f>
        <v>8.9625538876984656E-2</v>
      </c>
      <c r="H33" s="143"/>
      <c r="I33" s="106">
        <f>SUM(I26:I32)</f>
        <v>118.495</v>
      </c>
      <c r="J33" s="106">
        <f>SUM(J26:J32)</f>
        <v>101.842</v>
      </c>
      <c r="K33" s="107">
        <f>I33-J33</f>
        <v>16.653000000000006</v>
      </c>
      <c r="L33" s="108">
        <f>K33/J33</f>
        <v>0.16351799846821552</v>
      </c>
      <c r="M33" s="1"/>
      <c r="N33" s="1"/>
    </row>
    <row r="34" spans="1:14">
      <c r="A34" s="128"/>
      <c r="B34" s="109"/>
      <c r="C34" s="126"/>
      <c r="D34" s="110"/>
      <c r="E34" s="110"/>
      <c r="F34" s="111"/>
      <c r="G34" s="112"/>
      <c r="H34" s="144"/>
      <c r="I34" s="110"/>
      <c r="J34" s="110"/>
      <c r="K34" s="111"/>
      <c r="L34" s="112"/>
      <c r="M34" s="1"/>
      <c r="N34" s="1"/>
    </row>
    <row r="35" spans="1:14">
      <c r="A35" s="131" t="s">
        <v>75</v>
      </c>
      <c r="B35" s="133" t="s">
        <v>30</v>
      </c>
      <c r="C35" s="137" t="s">
        <v>30</v>
      </c>
      <c r="D35" s="197">
        <v>152.9</v>
      </c>
      <c r="E35" s="101">
        <v>175.8</v>
      </c>
      <c r="F35" s="101">
        <f>D35-E35</f>
        <v>-22.900000000000006</v>
      </c>
      <c r="G35" s="102">
        <f>F35/E35</f>
        <v>-0.13026166097838454</v>
      </c>
      <c r="H35" s="144"/>
      <c r="I35" s="197">
        <v>130</v>
      </c>
      <c r="J35" s="101"/>
      <c r="K35" s="101"/>
      <c r="L35" s="102"/>
      <c r="M35" s="1"/>
      <c r="N35" s="1"/>
    </row>
    <row r="36" spans="1:14">
      <c r="A36" s="129"/>
      <c r="B36" s="122" t="s">
        <v>24</v>
      </c>
      <c r="C36" s="125"/>
      <c r="D36" s="106">
        <f>SUM(D35)</f>
        <v>152.9</v>
      </c>
      <c r="E36" s="106">
        <f t="shared" ref="E36" si="5">SUM(E35)</f>
        <v>175.8</v>
      </c>
      <c r="F36" s="106">
        <f>SUM(F35)</f>
        <v>-22.900000000000006</v>
      </c>
      <c r="G36" s="108">
        <f>F36/E36</f>
        <v>-0.13026166097838454</v>
      </c>
      <c r="H36" s="143"/>
      <c r="I36" s="106">
        <f>I35</f>
        <v>130</v>
      </c>
      <c r="J36" s="106">
        <f>J35</f>
        <v>0</v>
      </c>
      <c r="K36" s="107">
        <f>I36-J36</f>
        <v>130</v>
      </c>
      <c r="L36" s="108">
        <v>1</v>
      </c>
      <c r="M36" s="1"/>
      <c r="N36" s="1"/>
    </row>
    <row r="37" spans="1:14">
      <c r="A37" s="128"/>
      <c r="B37" s="134"/>
      <c r="C37" s="138"/>
      <c r="D37" s="113"/>
      <c r="E37" s="113"/>
      <c r="F37" s="114"/>
      <c r="G37" s="115"/>
      <c r="H37" s="142"/>
      <c r="I37" s="113"/>
      <c r="J37" s="113"/>
      <c r="K37" s="113"/>
      <c r="L37" s="116"/>
      <c r="M37" s="1"/>
      <c r="N37" s="1"/>
    </row>
    <row r="38" spans="1:14">
      <c r="A38" s="124" t="s">
        <v>76</v>
      </c>
      <c r="B38" s="103" t="s">
        <v>31</v>
      </c>
      <c r="C38" s="127" t="s">
        <v>32</v>
      </c>
      <c r="D38" s="198">
        <f>3.5-0.257+0.023</f>
        <v>3.266</v>
      </c>
      <c r="E38" s="104">
        <v>3.5</v>
      </c>
      <c r="F38" s="104">
        <f>D38-E38</f>
        <v>-0.23399999999999999</v>
      </c>
      <c r="G38" s="105"/>
      <c r="H38" s="142"/>
      <c r="I38" s="104"/>
      <c r="J38" s="104"/>
      <c r="K38" s="104"/>
      <c r="L38" s="105"/>
      <c r="M38" s="1"/>
      <c r="N38" s="1"/>
    </row>
    <row r="39" spans="1:14">
      <c r="A39" s="124"/>
      <c r="B39" s="103"/>
      <c r="C39" s="127" t="s">
        <v>46</v>
      </c>
      <c r="D39" s="198">
        <v>2.7</v>
      </c>
      <c r="E39" s="104">
        <v>2.7</v>
      </c>
      <c r="F39" s="104">
        <f t="shared" ref="F39:F40" si="6">D39-E39</f>
        <v>0</v>
      </c>
      <c r="G39" s="105"/>
      <c r="H39" s="142"/>
      <c r="I39" s="104"/>
      <c r="J39" s="104"/>
      <c r="K39" s="104"/>
      <c r="L39" s="105"/>
      <c r="M39" s="1"/>
      <c r="N39" s="1"/>
    </row>
    <row r="40" spans="1:14">
      <c r="A40" s="124"/>
      <c r="B40" s="103"/>
      <c r="C40" s="127" t="s">
        <v>47</v>
      </c>
      <c r="D40" s="198">
        <v>0.5</v>
      </c>
      <c r="E40" s="104">
        <v>0.5</v>
      </c>
      <c r="F40" s="104">
        <f t="shared" si="6"/>
        <v>0</v>
      </c>
      <c r="G40" s="105"/>
      <c r="H40" s="142"/>
      <c r="I40" s="104"/>
      <c r="J40" s="104"/>
      <c r="K40" s="104"/>
      <c r="L40" s="105"/>
      <c r="M40" s="1"/>
      <c r="N40" s="1"/>
    </row>
    <row r="41" spans="1:14">
      <c r="A41" s="129"/>
      <c r="B41" s="122" t="s">
        <v>24</v>
      </c>
      <c r="C41" s="125"/>
      <c r="D41" s="106">
        <f>SUM(D38:D40)</f>
        <v>6.4660000000000002</v>
      </c>
      <c r="E41" s="106">
        <f>SUM(E38:E40)</f>
        <v>6.7</v>
      </c>
      <c r="F41" s="107">
        <f t="shared" ref="F41" si="7">E41-D41</f>
        <v>0.23399999999999999</v>
      </c>
      <c r="G41" s="108">
        <f>F41/E41</f>
        <v>3.4925373134328357E-2</v>
      </c>
      <c r="H41" s="143"/>
      <c r="I41" s="106">
        <f>SUM(I38:I40)</f>
        <v>0</v>
      </c>
      <c r="J41" s="106">
        <f>SUM(J38:J40)</f>
        <v>0</v>
      </c>
      <c r="K41" s="107">
        <f>I41-J41</f>
        <v>0</v>
      </c>
      <c r="L41" s="108">
        <v>0</v>
      </c>
      <c r="M41" s="1"/>
      <c r="N41" s="1"/>
    </row>
    <row r="42" spans="1:14">
      <c r="A42" s="128"/>
      <c r="B42" s="134"/>
      <c r="C42" s="138"/>
      <c r="D42" s="113"/>
      <c r="E42" s="113"/>
      <c r="F42" s="113"/>
      <c r="G42" s="116"/>
      <c r="H42" s="142"/>
      <c r="I42" s="113"/>
      <c r="J42" s="113"/>
      <c r="K42" s="113"/>
      <c r="L42" s="116"/>
      <c r="M42" s="1"/>
      <c r="N42" s="1"/>
    </row>
    <row r="43" spans="1:14">
      <c r="A43" s="124" t="s">
        <v>77</v>
      </c>
      <c r="B43" s="103" t="s">
        <v>33</v>
      </c>
      <c r="C43" s="127" t="s">
        <v>33</v>
      </c>
      <c r="D43" s="198">
        <v>209.73500000000001</v>
      </c>
      <c r="E43" s="104">
        <v>253.05</v>
      </c>
      <c r="F43" s="104">
        <f>D43-E43</f>
        <v>-43.314999999999998</v>
      </c>
      <c r="G43" s="105"/>
      <c r="H43" s="142"/>
      <c r="I43" s="198">
        <v>4.149</v>
      </c>
      <c r="J43" s="104">
        <v>11.25</v>
      </c>
      <c r="K43" s="104"/>
      <c r="L43" s="105"/>
      <c r="M43" s="1"/>
      <c r="N43" s="1"/>
    </row>
    <row r="44" spans="1:14">
      <c r="A44" s="129"/>
      <c r="B44" s="122" t="s">
        <v>24</v>
      </c>
      <c r="C44" s="125"/>
      <c r="D44" s="106">
        <f>SUM(D43:D43)</f>
        <v>209.73500000000001</v>
      </c>
      <c r="E44" s="106">
        <f>SUM(E43:E43)</f>
        <v>253.05</v>
      </c>
      <c r="F44" s="107">
        <f t="shared" ref="F44" si="8">D44-E44</f>
        <v>-43.314999999999998</v>
      </c>
      <c r="G44" s="108">
        <f>F44/E44</f>
        <v>-0.17117170519660144</v>
      </c>
      <c r="H44" s="143"/>
      <c r="I44" s="106">
        <f>SUM(I43:I43)</f>
        <v>4.149</v>
      </c>
      <c r="J44" s="106">
        <f>SUM(J43:J43)</f>
        <v>11.25</v>
      </c>
      <c r="K44" s="107">
        <f>I44-J44</f>
        <v>-7.101</v>
      </c>
      <c r="L44" s="108">
        <f>K44/J44</f>
        <v>-0.63119999999999998</v>
      </c>
      <c r="M44" s="1"/>
      <c r="N44" s="1"/>
    </row>
    <row r="45" spans="1:14">
      <c r="A45" s="128"/>
      <c r="B45" s="134"/>
      <c r="C45" s="138"/>
      <c r="D45" s="113"/>
      <c r="E45" s="113"/>
      <c r="F45" s="113"/>
      <c r="G45" s="116"/>
      <c r="H45" s="142"/>
      <c r="I45" s="113"/>
      <c r="J45" s="113"/>
      <c r="K45" s="113"/>
      <c r="L45" s="116"/>
      <c r="M45" s="1"/>
      <c r="N45" s="1"/>
    </row>
    <row r="46" spans="1:14" ht="15" customHeight="1">
      <c r="A46" s="124" t="s">
        <v>78</v>
      </c>
      <c r="B46" s="146" t="s">
        <v>55</v>
      </c>
      <c r="C46" s="127" t="s">
        <v>56</v>
      </c>
      <c r="D46" s="198">
        <v>546.79499999999996</v>
      </c>
      <c r="E46" s="104">
        <v>682.04399999999998</v>
      </c>
      <c r="F46" s="104">
        <f>D46-E46</f>
        <v>-135.24900000000002</v>
      </c>
      <c r="G46" s="105"/>
      <c r="H46" s="142"/>
      <c r="I46" s="198">
        <v>37.966000000000001</v>
      </c>
      <c r="J46" s="104">
        <v>0</v>
      </c>
      <c r="K46" s="104">
        <f>I46-J46</f>
        <v>37.966000000000001</v>
      </c>
      <c r="L46" s="105">
        <v>0</v>
      </c>
      <c r="M46" s="1"/>
      <c r="N46" s="1"/>
    </row>
    <row r="47" spans="1:14">
      <c r="A47" s="129"/>
      <c r="B47" s="122" t="s">
        <v>24</v>
      </c>
      <c r="C47" s="125"/>
      <c r="D47" s="106">
        <f>SUM(D46:D46)</f>
        <v>546.79499999999996</v>
      </c>
      <c r="E47" s="106">
        <f>SUM(E46:E46)</f>
        <v>682.04399999999998</v>
      </c>
      <c r="F47" s="107">
        <f>D47-E47</f>
        <v>-135.24900000000002</v>
      </c>
      <c r="G47" s="108">
        <f>F47/E47</f>
        <v>-0.19829952319791688</v>
      </c>
      <c r="H47" s="143"/>
      <c r="I47" s="106">
        <f>SUM(I46:I46)</f>
        <v>37.966000000000001</v>
      </c>
      <c r="J47" s="106">
        <f>SUM(J46:J46)</f>
        <v>0</v>
      </c>
      <c r="K47" s="107">
        <f>I47-J47</f>
        <v>37.966000000000001</v>
      </c>
      <c r="L47" s="108">
        <v>1</v>
      </c>
      <c r="M47" s="1"/>
      <c r="N47" s="1"/>
    </row>
    <row r="48" spans="1:14">
      <c r="A48" s="128"/>
      <c r="B48" s="134"/>
      <c r="C48" s="138"/>
      <c r="D48" s="113"/>
      <c r="E48" s="113"/>
      <c r="F48" s="113"/>
      <c r="G48" s="116"/>
      <c r="H48" s="142"/>
      <c r="I48" s="113"/>
      <c r="J48" s="113"/>
      <c r="K48" s="113"/>
      <c r="L48" s="116"/>
      <c r="M48" s="1"/>
      <c r="N48" s="1"/>
    </row>
    <row r="49" spans="1:15">
      <c r="A49" s="124" t="s">
        <v>79</v>
      </c>
      <c r="B49" s="103" t="s">
        <v>55</v>
      </c>
      <c r="C49" s="170" t="s">
        <v>34</v>
      </c>
      <c r="D49" s="199">
        <v>342.77</v>
      </c>
      <c r="E49" s="171">
        <v>388.09</v>
      </c>
      <c r="F49" s="104">
        <f>D49-E49</f>
        <v>-45.319999999999993</v>
      </c>
      <c r="G49" s="105"/>
      <c r="H49" s="142"/>
      <c r="I49" s="104"/>
      <c r="J49" s="104"/>
      <c r="K49" s="104"/>
      <c r="L49" s="105"/>
      <c r="M49" s="1"/>
      <c r="N49" s="1"/>
    </row>
    <row r="50" spans="1:15">
      <c r="A50" s="129"/>
      <c r="B50" s="122" t="s">
        <v>24</v>
      </c>
      <c r="C50" s="125"/>
      <c r="D50" s="106">
        <f>SUM(D49:D49)</f>
        <v>342.77</v>
      </c>
      <c r="E50" s="106">
        <f>SUM(E49:E49)</f>
        <v>388.09</v>
      </c>
      <c r="F50" s="107">
        <f>D50-E50</f>
        <v>-45.319999999999993</v>
      </c>
      <c r="G50" s="108">
        <f>F50/E50</f>
        <v>-0.11677703625447704</v>
      </c>
      <c r="H50" s="143"/>
      <c r="I50" s="106">
        <f>SUM(I49:I49)</f>
        <v>0</v>
      </c>
      <c r="J50" s="106">
        <f>SUM(J49:J49)</f>
        <v>0</v>
      </c>
      <c r="K50" s="107">
        <f>I50-J50</f>
        <v>0</v>
      </c>
      <c r="L50" s="108">
        <v>0</v>
      </c>
      <c r="M50" s="1"/>
      <c r="N50" s="1"/>
    </row>
    <row r="51" spans="1:15">
      <c r="A51" s="148"/>
      <c r="B51" s="149"/>
      <c r="C51" s="150"/>
      <c r="D51" s="151"/>
      <c r="E51" s="151"/>
      <c r="F51" s="152"/>
      <c r="G51" s="153"/>
      <c r="H51" s="154"/>
      <c r="I51" s="151"/>
      <c r="J51" s="151"/>
      <c r="K51" s="151"/>
      <c r="L51" s="155"/>
      <c r="M51" s="1"/>
      <c r="N51" s="1"/>
    </row>
    <row r="52" spans="1:15">
      <c r="A52" s="124" t="s">
        <v>80</v>
      </c>
      <c r="B52" s="103" t="s">
        <v>81</v>
      </c>
      <c r="C52" s="170" t="s">
        <v>152</v>
      </c>
      <c r="D52" s="199">
        <v>521.09</v>
      </c>
      <c r="E52" s="171">
        <v>459</v>
      </c>
      <c r="F52" s="104">
        <f>D52-E52</f>
        <v>62.090000000000032</v>
      </c>
      <c r="G52" s="105"/>
      <c r="H52" s="142"/>
      <c r="I52" s="104"/>
      <c r="J52" s="104"/>
      <c r="K52" s="104"/>
      <c r="L52" s="105"/>
      <c r="M52" s="1"/>
      <c r="N52" s="1"/>
    </row>
    <row r="53" spans="1:15">
      <c r="A53" s="129"/>
      <c r="B53" s="122" t="s">
        <v>24</v>
      </c>
      <c r="C53" s="125"/>
      <c r="D53" s="106">
        <f>D52</f>
        <v>521.09</v>
      </c>
      <c r="E53" s="106">
        <f>E52</f>
        <v>459</v>
      </c>
      <c r="F53" s="107">
        <f>D53-E53</f>
        <v>62.090000000000032</v>
      </c>
      <c r="G53" s="108">
        <f>F53/E53</f>
        <v>0.13527233115468418</v>
      </c>
      <c r="H53" s="143"/>
      <c r="I53" s="106">
        <f>SUM(I52:I52)</f>
        <v>0</v>
      </c>
      <c r="J53" s="106">
        <f>SUM(J52:J52)</f>
        <v>0</v>
      </c>
      <c r="K53" s="107">
        <f>I53-J53</f>
        <v>0</v>
      </c>
      <c r="L53" s="108">
        <v>0</v>
      </c>
      <c r="M53" s="1"/>
      <c r="N53" s="1"/>
    </row>
    <row r="54" spans="1:15">
      <c r="A54" s="148"/>
      <c r="B54" s="149"/>
      <c r="C54" s="150"/>
      <c r="D54" s="151"/>
      <c r="E54" s="151"/>
      <c r="F54" s="152"/>
      <c r="G54" s="153"/>
      <c r="H54" s="154"/>
      <c r="I54" s="151"/>
      <c r="J54" s="151"/>
      <c r="K54" s="151"/>
      <c r="L54" s="155"/>
      <c r="M54" s="1"/>
      <c r="N54" s="1"/>
    </row>
    <row r="55" spans="1:15">
      <c r="A55" s="181"/>
      <c r="B55" s="180" t="s">
        <v>25</v>
      </c>
      <c r="C55" s="182"/>
      <c r="D55" s="107">
        <f>D8+D12+D15+D18+D21+D24+D33+D36+D41+D44+D47+D50+D53</f>
        <v>9941.2300000000014</v>
      </c>
      <c r="E55" s="107">
        <f>E8+E12+E15+E18+E21+E24+E33+E36+E41+E44+E47+E50+E53</f>
        <v>10304.091999999999</v>
      </c>
      <c r="F55" s="107">
        <f>D55-E55</f>
        <v>-362.86199999999735</v>
      </c>
      <c r="G55" s="108">
        <f>F55/E55</f>
        <v>-3.5215329987348463E-2</v>
      </c>
      <c r="H55" s="107"/>
      <c r="I55" s="107">
        <f>I8+I12+I15+I18+I21+I24+I33+I36+I41+I44+I47+I50+I53</f>
        <v>2977.2579999999998</v>
      </c>
      <c r="J55" s="107">
        <f>J8+J12+J15+J18+J21+J24+J33+J36+J41+J44+J47+J50+J53</f>
        <v>2725.0920000000001</v>
      </c>
      <c r="K55" s="107">
        <f>I55-J55</f>
        <v>252.16599999999971</v>
      </c>
      <c r="L55" s="108">
        <f>K55/J55</f>
        <v>9.2534857538754553E-2</v>
      </c>
      <c r="M55" s="1"/>
      <c r="N55" s="1"/>
      <c r="O55" s="1"/>
    </row>
    <row r="56" spans="1:15">
      <c r="B56" s="2"/>
      <c r="D56" s="1"/>
      <c r="E56" s="1"/>
      <c r="F56" s="1"/>
      <c r="G56" s="1"/>
      <c r="H56" s="1"/>
      <c r="I56" s="1"/>
      <c r="J56" s="1"/>
      <c r="K56" s="1"/>
      <c r="L56" s="1"/>
      <c r="M56" s="1"/>
      <c r="N56" s="1"/>
    </row>
    <row r="57" spans="1:15">
      <c r="B57" s="203" t="s">
        <v>43</v>
      </c>
      <c r="C57" s="204"/>
      <c r="D57" s="204"/>
      <c r="E57" s="204"/>
      <c r="F57" s="204"/>
      <c r="G57" s="204"/>
      <c r="H57" s="204"/>
      <c r="I57" s="204"/>
      <c r="J57" s="204"/>
      <c r="K57" s="204"/>
      <c r="L57" s="205"/>
      <c r="M57" s="1"/>
      <c r="N57" s="1"/>
    </row>
    <row r="58" spans="1:15" ht="28" customHeight="1">
      <c r="B58" s="206"/>
      <c r="C58" s="207"/>
      <c r="D58" s="207"/>
      <c r="E58" s="207"/>
      <c r="F58" s="207"/>
      <c r="G58" s="207"/>
      <c r="H58" s="207"/>
      <c r="I58" s="207"/>
      <c r="J58" s="207"/>
      <c r="K58" s="207"/>
      <c r="L58" s="208"/>
      <c r="M58" s="1"/>
      <c r="N58" s="1"/>
    </row>
    <row r="59" spans="1:15">
      <c r="B59" s="2"/>
      <c r="D59" s="1"/>
      <c r="E59" s="1"/>
      <c r="F59" s="1"/>
      <c r="G59" s="1"/>
      <c r="H59" s="1"/>
      <c r="I59" s="1"/>
      <c r="J59" s="1"/>
      <c r="K59" s="1"/>
      <c r="L59" s="1"/>
      <c r="M59" s="1"/>
      <c r="N59" s="1"/>
    </row>
    <row r="60" spans="1:15" ht="15" customHeight="1">
      <c r="B60" s="195" t="s">
        <v>157</v>
      </c>
      <c r="C60" s="195"/>
      <c r="D60" s="195"/>
      <c r="E60" s="195"/>
      <c r="F60" s="195"/>
      <c r="G60" s="195"/>
      <c r="H60" s="195"/>
      <c r="I60" s="195"/>
      <c r="J60" s="195"/>
      <c r="K60" s="195"/>
      <c r="L60" s="195"/>
      <c r="M60" s="1"/>
      <c r="N60" s="1"/>
    </row>
    <row r="61" spans="1:15" ht="15" customHeight="1">
      <c r="B61" s="195"/>
      <c r="C61" s="195"/>
      <c r="D61" s="195"/>
      <c r="E61" s="195"/>
      <c r="F61" s="195"/>
      <c r="G61" s="195"/>
      <c r="H61" s="195"/>
      <c r="I61" s="195"/>
      <c r="J61" s="195"/>
      <c r="K61" s="195"/>
      <c r="L61" s="195"/>
      <c r="M61" s="1"/>
      <c r="N61" s="1"/>
    </row>
    <row r="62" spans="1:15" ht="15" customHeight="1">
      <c r="B62" s="195"/>
      <c r="C62" s="195"/>
      <c r="D62" s="195"/>
      <c r="E62" s="195"/>
      <c r="F62" s="195"/>
      <c r="G62" s="195"/>
      <c r="H62" s="195"/>
      <c r="I62" s="195"/>
      <c r="J62" s="195"/>
      <c r="K62" s="195"/>
      <c r="L62" s="195"/>
      <c r="M62" s="1"/>
      <c r="N62" s="1"/>
    </row>
    <row r="63" spans="1:15">
      <c r="B63" s="2"/>
      <c r="D63" s="1"/>
      <c r="E63" s="1"/>
      <c r="F63" s="1"/>
      <c r="G63" s="1"/>
      <c r="H63" s="1"/>
      <c r="I63" s="1"/>
      <c r="J63" s="1"/>
      <c r="K63" s="1"/>
      <c r="L63" s="1"/>
      <c r="M63" s="1"/>
      <c r="N63" s="1"/>
    </row>
    <row r="64" spans="1:15">
      <c r="B64" s="2"/>
      <c r="D64" s="1"/>
      <c r="E64" s="1"/>
      <c r="F64" s="1"/>
      <c r="G64" s="1"/>
      <c r="H64" s="1"/>
      <c r="I64" s="1"/>
      <c r="J64" s="1"/>
      <c r="K64" s="1"/>
      <c r="L64" s="1"/>
      <c r="M64" s="1"/>
      <c r="N64" s="1"/>
    </row>
    <row r="65" spans="2:14">
      <c r="B65" s="2"/>
      <c r="D65" s="1"/>
      <c r="E65" s="1"/>
      <c r="F65" s="1"/>
      <c r="G65" s="1"/>
      <c r="H65" s="1"/>
      <c r="I65" s="1"/>
      <c r="J65" s="1"/>
      <c r="K65" s="1"/>
      <c r="L65" s="1"/>
      <c r="M65" s="1"/>
      <c r="N65" s="1"/>
    </row>
    <row r="66" spans="2:14">
      <c r="B66" s="2"/>
      <c r="D66" s="1"/>
      <c r="E66" s="1"/>
      <c r="F66" s="1"/>
      <c r="G66" s="1"/>
      <c r="H66" s="1"/>
      <c r="I66" s="1"/>
      <c r="J66" s="1"/>
      <c r="K66" s="1"/>
      <c r="L66" s="1"/>
      <c r="M66" s="1"/>
      <c r="N66" s="1"/>
    </row>
    <row r="67" spans="2:14">
      <c r="B67" s="91"/>
      <c r="D67" s="1"/>
      <c r="E67" s="1"/>
      <c r="F67" s="1"/>
      <c r="G67" s="1"/>
      <c r="H67" s="1"/>
      <c r="I67" s="1"/>
      <c r="J67" s="1"/>
      <c r="K67" s="1"/>
      <c r="L67" s="1"/>
      <c r="M67" s="1"/>
      <c r="N67" s="1"/>
    </row>
    <row r="68" spans="2:14">
      <c r="B68" s="89"/>
      <c r="D68" s="1"/>
      <c r="E68" s="1"/>
      <c r="F68" s="1"/>
      <c r="G68" s="1"/>
      <c r="H68" s="1"/>
      <c r="I68" s="1"/>
      <c r="J68" s="1"/>
      <c r="K68" s="1"/>
      <c r="L68" s="1"/>
      <c r="M68" s="1"/>
      <c r="N68" s="1"/>
    </row>
    <row r="69" spans="2:14">
      <c r="B69" s="90"/>
      <c r="D69" s="1"/>
      <c r="E69" s="1"/>
      <c r="F69" s="1"/>
      <c r="G69" s="1"/>
      <c r="H69" s="1"/>
      <c r="I69" s="1"/>
      <c r="J69" s="1"/>
      <c r="K69" s="1"/>
      <c r="L69" s="1"/>
      <c r="M69" s="1"/>
      <c r="N69" s="1"/>
    </row>
    <row r="70" spans="2:14">
      <c r="D70" s="1"/>
      <c r="E70" s="1"/>
      <c r="F70" s="1"/>
      <c r="G70" s="1"/>
      <c r="H70" s="1"/>
      <c r="I70" s="1"/>
      <c r="J70" s="1"/>
      <c r="K70" s="1"/>
      <c r="L70" s="1"/>
      <c r="M70" s="1"/>
      <c r="N70" s="1"/>
    </row>
  </sheetData>
  <mergeCells count="3">
    <mergeCell ref="B57:L58"/>
    <mergeCell ref="F5:G5"/>
    <mergeCell ref="K5:L5"/>
  </mergeCells>
  <pageMargins left="0.25" right="0.25" top="0.75" bottom="0.75" header="0.3" footer="0.3"/>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C10" sqref="C10"/>
    </sheetView>
  </sheetViews>
  <sheetFormatPr defaultRowHeight="14.5"/>
  <cols>
    <col min="2" max="2" width="19.1796875" customWidth="1"/>
    <col min="3" max="3" width="22.26953125" customWidth="1"/>
    <col min="4" max="4" width="13.36328125" customWidth="1"/>
    <col min="5" max="5" width="14.6328125" customWidth="1"/>
    <col min="8" max="8" width="4.54296875" customWidth="1"/>
    <col min="9" max="10" width="13.6328125" customWidth="1"/>
  </cols>
  <sheetData>
    <row r="1" spans="1:12">
      <c r="A1" t="s">
        <v>52</v>
      </c>
      <c r="D1" s="156"/>
      <c r="E1" s="1"/>
    </row>
    <row r="2" spans="1:12">
      <c r="A2" s="92" t="s">
        <v>61</v>
      </c>
      <c r="B2" s="93"/>
      <c r="C2" s="156"/>
      <c r="D2" s="93"/>
      <c r="F2" s="157"/>
      <c r="G2" s="93"/>
      <c r="H2" s="93"/>
      <c r="I2" s="93"/>
      <c r="J2" s="93"/>
      <c r="K2" s="93"/>
      <c r="L2" s="93"/>
    </row>
    <row r="3" spans="1:12">
      <c r="A3" s="92"/>
      <c r="B3" s="93"/>
      <c r="C3" s="156"/>
      <c r="D3" s="93"/>
      <c r="F3" s="157"/>
      <c r="G3" s="93"/>
      <c r="H3" s="93"/>
      <c r="I3" s="93"/>
      <c r="J3" s="93"/>
      <c r="K3" s="93"/>
      <c r="L3" s="93"/>
    </row>
    <row r="4" spans="1:12">
      <c r="A4" s="130" t="s">
        <v>22</v>
      </c>
      <c r="B4" s="135" t="s">
        <v>19</v>
      </c>
      <c r="C4" s="123" t="s">
        <v>20</v>
      </c>
      <c r="D4" s="96" t="s">
        <v>17</v>
      </c>
      <c r="E4" s="94"/>
      <c r="F4" s="94"/>
      <c r="G4" s="94"/>
      <c r="H4" s="140"/>
      <c r="I4" s="97" t="s">
        <v>18</v>
      </c>
      <c r="J4" s="94"/>
      <c r="K4" s="94"/>
      <c r="L4" s="95"/>
    </row>
    <row r="5" spans="1:12" ht="54">
      <c r="A5" s="131"/>
      <c r="B5" s="133"/>
      <c r="C5" s="98"/>
      <c r="D5" s="172" t="s">
        <v>53</v>
      </c>
      <c r="E5" s="173" t="s">
        <v>156</v>
      </c>
      <c r="F5" s="209" t="s">
        <v>54</v>
      </c>
      <c r="G5" s="210"/>
      <c r="H5" s="141"/>
      <c r="I5" s="172" t="s">
        <v>53</v>
      </c>
      <c r="J5" s="173" t="s">
        <v>156</v>
      </c>
      <c r="K5" s="209" t="s">
        <v>54</v>
      </c>
      <c r="L5" s="210"/>
    </row>
    <row r="6" spans="1:12">
      <c r="A6" s="132"/>
      <c r="B6" s="136"/>
      <c r="C6" s="100"/>
      <c r="D6" s="99" t="s">
        <v>0</v>
      </c>
      <c r="E6" s="94"/>
      <c r="F6" s="95"/>
      <c r="G6" s="95" t="s">
        <v>23</v>
      </c>
      <c r="H6" s="141"/>
      <c r="I6" s="99" t="s">
        <v>0</v>
      </c>
      <c r="J6" s="95"/>
      <c r="K6" s="95"/>
      <c r="L6" s="95" t="s">
        <v>23</v>
      </c>
    </row>
    <row r="7" spans="1:12" ht="26.5">
      <c r="A7" s="124" t="s">
        <v>64</v>
      </c>
      <c r="B7" s="179" t="s">
        <v>63</v>
      </c>
      <c r="C7" s="127" t="s">
        <v>63</v>
      </c>
      <c r="D7" s="198">
        <v>503.48599999999999</v>
      </c>
      <c r="E7" s="104">
        <v>30.686</v>
      </c>
      <c r="F7" s="104">
        <f>D7-E7</f>
        <v>472.8</v>
      </c>
      <c r="G7" s="105"/>
      <c r="H7" s="142"/>
      <c r="I7" s="104"/>
      <c r="J7" s="104"/>
      <c r="K7" s="104"/>
      <c r="L7" s="105"/>
    </row>
    <row r="8" spans="1:12">
      <c r="A8" s="129"/>
      <c r="B8" s="122" t="s">
        <v>24</v>
      </c>
      <c r="C8" s="125"/>
      <c r="D8" s="106">
        <f>SUM(D7:D7)</f>
        <v>503.48599999999999</v>
      </c>
      <c r="E8" s="106">
        <f>SUM(E7:E7)</f>
        <v>30.686</v>
      </c>
      <c r="F8" s="107">
        <f>D8-E8</f>
        <v>472.8</v>
      </c>
      <c r="G8" s="108">
        <f>F8/E8</f>
        <v>15.407677768363424</v>
      </c>
      <c r="H8" s="143"/>
      <c r="I8" s="106">
        <f>SUM(I7:I7)</f>
        <v>0</v>
      </c>
      <c r="J8" s="106">
        <f>SUM(J7:J7)</f>
        <v>0</v>
      </c>
      <c r="K8" s="107">
        <f>I8-J8</f>
        <v>0</v>
      </c>
      <c r="L8" s="108">
        <v>0</v>
      </c>
    </row>
    <row r="9" spans="1:12">
      <c r="A9" s="141"/>
      <c r="B9" s="117"/>
      <c r="C9" s="139"/>
      <c r="D9" s="118"/>
      <c r="E9" s="118"/>
      <c r="F9" s="119"/>
      <c r="G9" s="120"/>
      <c r="H9" s="145"/>
      <c r="I9" s="118"/>
      <c r="J9" s="118"/>
      <c r="K9" s="118"/>
      <c r="L9" s="121"/>
    </row>
    <row r="10" spans="1:12" ht="52.5">
      <c r="A10" s="124" t="s">
        <v>65</v>
      </c>
      <c r="B10" s="179" t="s">
        <v>164</v>
      </c>
      <c r="C10" s="127" t="s">
        <v>164</v>
      </c>
      <c r="D10" s="104">
        <v>0</v>
      </c>
      <c r="E10" s="104">
        <v>0</v>
      </c>
      <c r="F10" s="104">
        <f>D10-E10</f>
        <v>0</v>
      </c>
      <c r="G10" s="105"/>
      <c r="H10" s="142"/>
      <c r="I10" s="198">
        <v>650</v>
      </c>
      <c r="J10" s="104">
        <v>1134</v>
      </c>
      <c r="K10" s="104"/>
      <c r="L10" s="105"/>
    </row>
    <row r="11" spans="1:12">
      <c r="A11" s="129"/>
      <c r="B11" s="122" t="s">
        <v>24</v>
      </c>
      <c r="C11" s="125"/>
      <c r="D11" s="106">
        <f>SUM(D10:D10)</f>
        <v>0</v>
      </c>
      <c r="E11" s="106">
        <f>SUM(E10:E10)</f>
        <v>0</v>
      </c>
      <c r="F11" s="107">
        <f>D11-E11</f>
        <v>0</v>
      </c>
      <c r="G11" s="108">
        <v>0</v>
      </c>
      <c r="H11" s="143"/>
      <c r="I11" s="106">
        <f>SUM(I10:I10)</f>
        <v>650</v>
      </c>
      <c r="J11" s="106">
        <f>SUM(J10:J10)</f>
        <v>1134</v>
      </c>
      <c r="K11" s="107">
        <f>I11-J11</f>
        <v>-484</v>
      </c>
      <c r="L11" s="108">
        <f>K11/J11</f>
        <v>-0.42680776014109345</v>
      </c>
    </row>
    <row r="12" spans="1:12">
      <c r="A12" s="141"/>
      <c r="B12" s="117"/>
      <c r="C12" s="139"/>
      <c r="D12" s="118"/>
      <c r="E12" s="118"/>
      <c r="F12" s="119"/>
      <c r="G12" s="120"/>
      <c r="H12" s="145"/>
      <c r="I12" s="118"/>
      <c r="J12" s="118"/>
      <c r="K12" s="118"/>
      <c r="L12" s="121"/>
    </row>
    <row r="13" spans="1:12">
      <c r="A13" s="124" t="s">
        <v>66</v>
      </c>
      <c r="B13" s="146" t="s">
        <v>42</v>
      </c>
      <c r="C13" s="127" t="s">
        <v>42</v>
      </c>
      <c r="D13" s="198">
        <v>160</v>
      </c>
      <c r="E13" s="104">
        <v>65</v>
      </c>
      <c r="F13" s="104">
        <f>D13-E13</f>
        <v>95</v>
      </c>
      <c r="G13" s="105"/>
      <c r="H13" s="142"/>
      <c r="I13" s="104"/>
      <c r="J13" s="104"/>
      <c r="K13" s="104"/>
      <c r="L13" s="105"/>
    </row>
    <row r="14" spans="1:12">
      <c r="A14" s="129"/>
      <c r="B14" s="122" t="s">
        <v>24</v>
      </c>
      <c r="C14" s="125"/>
      <c r="D14" s="106">
        <f>SUM(D13:D13)</f>
        <v>160</v>
      </c>
      <c r="E14" s="106">
        <f>SUM(E13:E13)</f>
        <v>65</v>
      </c>
      <c r="F14" s="107">
        <f>D14-E14</f>
        <v>95</v>
      </c>
      <c r="G14" s="108">
        <f>F14/E14</f>
        <v>1.4615384615384615</v>
      </c>
      <c r="H14" s="143"/>
      <c r="I14" s="106">
        <f>SUM(I13:I13)</f>
        <v>0</v>
      </c>
      <c r="J14" s="106">
        <f>SUM(J13:J13)</f>
        <v>0</v>
      </c>
      <c r="K14" s="107">
        <f>I14-J14</f>
        <v>0</v>
      </c>
      <c r="L14" s="108">
        <v>0</v>
      </c>
    </row>
    <row r="15" spans="1:12">
      <c r="A15" s="141"/>
      <c r="B15" s="117"/>
      <c r="C15" s="139"/>
      <c r="D15" s="118"/>
      <c r="E15" s="118"/>
      <c r="F15" s="119"/>
      <c r="G15" s="120"/>
      <c r="H15" s="145"/>
      <c r="I15" s="118"/>
      <c r="J15" s="118"/>
      <c r="K15" s="118"/>
      <c r="L15" s="121"/>
    </row>
    <row r="16" spans="1:12" ht="39.5">
      <c r="A16" s="124" t="s">
        <v>67</v>
      </c>
      <c r="B16" s="179" t="s">
        <v>51</v>
      </c>
      <c r="C16" s="127" t="s">
        <v>51</v>
      </c>
      <c r="D16" s="198">
        <v>40</v>
      </c>
      <c r="E16" s="104">
        <v>35</v>
      </c>
      <c r="F16" s="104">
        <f>D16-E16</f>
        <v>5</v>
      </c>
      <c r="G16" s="105"/>
      <c r="H16" s="142"/>
      <c r="I16" s="104"/>
      <c r="J16" s="104"/>
      <c r="K16" s="104"/>
      <c r="L16" s="105"/>
    </row>
    <row r="17" spans="1:12">
      <c r="A17" s="129"/>
      <c r="B17" s="122" t="s">
        <v>24</v>
      </c>
      <c r="C17" s="125"/>
      <c r="D17" s="106">
        <f>SUM(D16:D16)</f>
        <v>40</v>
      </c>
      <c r="E17" s="106">
        <f>SUM(E16:E16)</f>
        <v>35</v>
      </c>
      <c r="F17" s="107">
        <f>D17-E17</f>
        <v>5</v>
      </c>
      <c r="G17" s="108">
        <f>F17/E17</f>
        <v>0.14285714285714285</v>
      </c>
      <c r="H17" s="143"/>
      <c r="I17" s="106">
        <f>SUM(I16:I16)</f>
        <v>0</v>
      </c>
      <c r="J17" s="106">
        <f>SUM(J16:J16)</f>
        <v>0</v>
      </c>
      <c r="K17" s="107">
        <f>I17-J17</f>
        <v>0</v>
      </c>
      <c r="L17" s="108">
        <v>0</v>
      </c>
    </row>
    <row r="18" spans="1:12">
      <c r="A18" s="148"/>
      <c r="B18" s="149"/>
      <c r="C18" s="150"/>
      <c r="D18" s="151"/>
      <c r="E18" s="151"/>
      <c r="F18" s="152"/>
      <c r="G18" s="153"/>
      <c r="H18" s="154"/>
      <c r="I18" s="151"/>
      <c r="J18" s="151"/>
      <c r="K18" s="151"/>
      <c r="L18" s="155"/>
    </row>
    <row r="19" spans="1:12" ht="26.5">
      <c r="A19" s="181"/>
      <c r="B19" s="180" t="s">
        <v>25</v>
      </c>
      <c r="C19" s="182"/>
      <c r="D19" s="107">
        <f>D8+D11+D14+D17</f>
        <v>703.48599999999999</v>
      </c>
      <c r="E19" s="107">
        <f>E8+E11+E14+E17</f>
        <v>130.68600000000001</v>
      </c>
      <c r="F19" s="107">
        <f>D19-E19</f>
        <v>572.79999999999995</v>
      </c>
      <c r="G19" s="108">
        <f>F19/E19</f>
        <v>4.3830249605925644</v>
      </c>
      <c r="H19" s="107"/>
      <c r="I19" s="107">
        <f>I8+I11+I14+I17</f>
        <v>650</v>
      </c>
      <c r="J19" s="107">
        <f>J8+J11+J14+J17</f>
        <v>1134</v>
      </c>
      <c r="K19" s="107">
        <f>I19-J19</f>
        <v>-484</v>
      </c>
      <c r="L19" s="108">
        <f>K19/J19</f>
        <v>-0.42680776014109345</v>
      </c>
    </row>
    <row r="21" spans="1:12" ht="15">
      <c r="B21" s="195" t="s">
        <v>157</v>
      </c>
    </row>
  </sheetData>
  <mergeCells count="2">
    <mergeCell ref="F5:G5"/>
    <mergeCell ref="K5:L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9"/>
  <sheetViews>
    <sheetView zoomScale="90" zoomScaleNormal="90" workbookViewId="0">
      <selection activeCell="H9" sqref="H9"/>
    </sheetView>
  </sheetViews>
  <sheetFormatPr defaultRowHeight="14.5"/>
  <cols>
    <col min="1" max="1" width="84.1796875" customWidth="1"/>
    <col min="2" max="2" width="13.54296875" customWidth="1"/>
    <col min="3" max="3" width="13.54296875" style="159" customWidth="1"/>
    <col min="4" max="5" width="13.54296875" customWidth="1"/>
    <col min="6" max="6" width="10.54296875" bestFit="1" customWidth="1"/>
  </cols>
  <sheetData>
    <row r="2" spans="1:8" ht="18.5">
      <c r="A2" s="158" t="s">
        <v>57</v>
      </c>
    </row>
    <row r="3" spans="1:8" ht="18.5">
      <c r="B3" s="158" t="s">
        <v>149</v>
      </c>
      <c r="E3" s="160" t="s">
        <v>0</v>
      </c>
    </row>
    <row r="4" spans="1:8" ht="29">
      <c r="B4" s="161" t="s">
        <v>37</v>
      </c>
      <c r="C4" s="162" t="s">
        <v>20</v>
      </c>
      <c r="D4" s="163" t="s">
        <v>38</v>
      </c>
      <c r="E4" s="163" t="s">
        <v>39</v>
      </c>
    </row>
    <row r="5" spans="1:8">
      <c r="B5" s="164"/>
      <c r="C5" s="165"/>
      <c r="D5" s="164"/>
      <c r="E5" s="164"/>
    </row>
    <row r="6" spans="1:8" ht="18.5">
      <c r="A6" s="158" t="s">
        <v>58</v>
      </c>
      <c r="B6" s="183">
        <v>335.99599999999998</v>
      </c>
      <c r="C6" s="184">
        <v>9968.1190000000006</v>
      </c>
      <c r="D6" s="183">
        <f>B6+C6</f>
        <v>10304.115</v>
      </c>
      <c r="E6" s="183">
        <v>2725.0920000000001</v>
      </c>
    </row>
    <row r="7" spans="1:8">
      <c r="B7" s="185"/>
      <c r="C7" s="186"/>
      <c r="D7" s="185"/>
      <c r="E7" s="185"/>
    </row>
    <row r="8" spans="1:8" ht="18.5">
      <c r="A8" s="158" t="s">
        <v>59</v>
      </c>
      <c r="B8" s="187"/>
      <c r="C8" s="188"/>
      <c r="D8" s="187"/>
      <c r="E8" s="187"/>
    </row>
    <row r="9" spans="1:8">
      <c r="A9" s="160"/>
      <c r="B9" s="187"/>
      <c r="C9" s="188"/>
      <c r="D9" s="187"/>
      <c r="E9" s="187"/>
    </row>
    <row r="10" spans="1:8" s="159" customFormat="1">
      <c r="A10" s="201" t="s">
        <v>82</v>
      </c>
      <c r="B10" s="189"/>
      <c r="C10" s="189"/>
      <c r="D10" s="189"/>
      <c r="E10" s="189">
        <v>130</v>
      </c>
      <c r="F10" s="174"/>
      <c r="G10" s="174"/>
      <c r="H10" s="174"/>
    </row>
    <row r="11" spans="1:8">
      <c r="A11" s="175" t="s">
        <v>146</v>
      </c>
      <c r="B11" s="190"/>
      <c r="C11" s="189">
        <v>4.4000000000000004</v>
      </c>
      <c r="D11" s="190"/>
      <c r="E11" s="190"/>
    </row>
    <row r="12" spans="1:8">
      <c r="A12" s="175"/>
      <c r="B12" s="190"/>
      <c r="C12" s="189"/>
      <c r="D12" s="190"/>
      <c r="E12" s="190"/>
    </row>
    <row r="13" spans="1:8" ht="18.5">
      <c r="A13" s="176" t="s">
        <v>40</v>
      </c>
      <c r="B13" s="190"/>
      <c r="C13" s="189"/>
      <c r="D13" s="190"/>
      <c r="E13" s="190"/>
    </row>
    <row r="14" spans="1:8" ht="18.5">
      <c r="A14" s="176"/>
      <c r="B14" s="190"/>
      <c r="C14" s="189"/>
      <c r="D14" s="190"/>
      <c r="E14" s="190"/>
    </row>
    <row r="15" spans="1:8">
      <c r="A15" s="177" t="s">
        <v>83</v>
      </c>
      <c r="B15" s="190"/>
      <c r="C15" s="189">
        <v>46.25</v>
      </c>
      <c r="D15" s="190"/>
      <c r="E15" s="190"/>
    </row>
    <row r="16" spans="1:8">
      <c r="A16" s="177" t="s">
        <v>84</v>
      </c>
      <c r="B16" s="190"/>
      <c r="C16" s="189">
        <v>25.311</v>
      </c>
      <c r="D16" s="190"/>
      <c r="E16" s="190"/>
    </row>
    <row r="17" spans="1:5">
      <c r="A17" s="177" t="s">
        <v>85</v>
      </c>
      <c r="B17" s="190"/>
      <c r="C17" s="189">
        <v>45</v>
      </c>
      <c r="D17" s="190"/>
      <c r="E17" s="190"/>
    </row>
    <row r="18" spans="1:5">
      <c r="A18" s="175" t="s">
        <v>86</v>
      </c>
      <c r="B18" s="190"/>
      <c r="C18" s="191"/>
      <c r="D18" s="190"/>
      <c r="E18" s="190">
        <v>27.2</v>
      </c>
    </row>
    <row r="19" spans="1:5">
      <c r="A19" s="177" t="s">
        <v>87</v>
      </c>
      <c r="B19" s="190"/>
      <c r="C19" s="189">
        <v>36.4</v>
      </c>
      <c r="D19" s="190"/>
      <c r="E19" s="190"/>
    </row>
    <row r="20" spans="1:5">
      <c r="A20" s="177" t="s">
        <v>88</v>
      </c>
      <c r="B20" s="190"/>
      <c r="C20" s="189">
        <v>16.100000000000001</v>
      </c>
      <c r="D20" s="190"/>
      <c r="E20" s="190"/>
    </row>
    <row r="21" spans="1:5">
      <c r="A21" s="177" t="s">
        <v>89</v>
      </c>
      <c r="B21" s="190"/>
      <c r="C21" s="189">
        <v>9</v>
      </c>
      <c r="D21" s="190"/>
      <c r="E21" s="190"/>
    </row>
    <row r="22" spans="1:5">
      <c r="A22" s="177" t="s">
        <v>90</v>
      </c>
      <c r="B22" s="190"/>
      <c r="C22" s="189">
        <v>-34</v>
      </c>
      <c r="D22" s="190"/>
      <c r="E22" s="190"/>
    </row>
    <row r="23" spans="1:5">
      <c r="A23" s="177" t="s">
        <v>161</v>
      </c>
      <c r="B23" s="190"/>
      <c r="C23" s="189">
        <v>-30</v>
      </c>
      <c r="D23" s="190"/>
      <c r="E23" s="190"/>
    </row>
    <row r="24" spans="1:5">
      <c r="A24" s="177" t="s">
        <v>91</v>
      </c>
      <c r="B24" s="190"/>
      <c r="C24" s="189">
        <v>-7.2910000000000004</v>
      </c>
      <c r="D24" s="190"/>
      <c r="E24" s="190"/>
    </row>
    <row r="25" spans="1:5">
      <c r="A25" s="175" t="s">
        <v>95</v>
      </c>
      <c r="B25" s="190"/>
      <c r="C25" s="189">
        <v>-10</v>
      </c>
      <c r="D25" s="190"/>
      <c r="E25" s="190"/>
    </row>
    <row r="26" spans="1:5">
      <c r="A26" s="202" t="s">
        <v>92</v>
      </c>
      <c r="B26" s="189"/>
      <c r="C26" s="189">
        <v>-27.03</v>
      </c>
      <c r="D26" s="190"/>
      <c r="E26" s="190"/>
    </row>
    <row r="27" spans="1:5">
      <c r="A27" s="175" t="s">
        <v>93</v>
      </c>
      <c r="B27" s="190">
        <v>-2E-3</v>
      </c>
      <c r="C27" s="189"/>
      <c r="D27" s="190"/>
      <c r="E27" s="190"/>
    </row>
    <row r="28" spans="1:5">
      <c r="A28" s="175" t="s">
        <v>96</v>
      </c>
      <c r="B28" s="190"/>
      <c r="C28" s="189">
        <v>-39.843000000000004</v>
      </c>
      <c r="D28" s="190"/>
      <c r="E28" s="190"/>
    </row>
    <row r="29" spans="1:5">
      <c r="A29" s="175" t="s">
        <v>97</v>
      </c>
      <c r="B29" s="190"/>
      <c r="C29" s="189">
        <v>-42.685000000000002</v>
      </c>
      <c r="D29" s="190"/>
      <c r="E29" s="190">
        <v>-7.101</v>
      </c>
    </row>
    <row r="30" spans="1:5">
      <c r="A30" s="175" t="s">
        <v>98</v>
      </c>
      <c r="B30" s="190"/>
      <c r="C30" s="189">
        <v>-51.256999999999998</v>
      </c>
      <c r="D30" s="190"/>
      <c r="E30" s="190"/>
    </row>
    <row r="31" spans="1:5">
      <c r="A31" s="175" t="s">
        <v>99</v>
      </c>
      <c r="B31" s="190"/>
      <c r="C31" s="189">
        <v>-258.39999999999998</v>
      </c>
      <c r="D31" s="190"/>
      <c r="E31" s="190"/>
    </row>
    <row r="32" spans="1:5">
      <c r="A32" s="175" t="s">
        <v>100</v>
      </c>
      <c r="B32" s="190"/>
      <c r="C32" s="189">
        <v>-0.7</v>
      </c>
      <c r="D32" s="190"/>
      <c r="E32" s="190"/>
    </row>
    <row r="33" spans="1:6">
      <c r="A33" s="175" t="s">
        <v>94</v>
      </c>
      <c r="B33" s="190"/>
      <c r="C33" s="189">
        <v>-37.966000000000001</v>
      </c>
      <c r="D33" s="190"/>
      <c r="E33" s="190">
        <v>37.966000000000001</v>
      </c>
    </row>
    <row r="34" spans="1:6">
      <c r="A34" s="175" t="s">
        <v>140</v>
      </c>
      <c r="B34" s="190"/>
      <c r="C34" s="189">
        <v>10.5</v>
      </c>
      <c r="D34" s="190"/>
      <c r="E34" s="190">
        <v>-10.5</v>
      </c>
    </row>
    <row r="35" spans="1:6">
      <c r="A35" s="175" t="s">
        <v>147</v>
      </c>
      <c r="B35" s="190"/>
      <c r="C35" s="189">
        <v>-69.278000000000006</v>
      </c>
      <c r="D35" s="190"/>
      <c r="E35" s="190">
        <v>69.278000000000006</v>
      </c>
    </row>
    <row r="36" spans="1:6">
      <c r="A36" s="175" t="s">
        <v>148</v>
      </c>
      <c r="B36" s="190"/>
      <c r="C36" s="189">
        <v>-5.37</v>
      </c>
      <c r="D36" s="190"/>
      <c r="E36" s="190">
        <v>5.37</v>
      </c>
    </row>
    <row r="37" spans="1:6">
      <c r="A37" s="175"/>
      <c r="B37" s="190"/>
      <c r="C37" s="189"/>
      <c r="D37" s="190"/>
      <c r="E37" s="190"/>
    </row>
    <row r="38" spans="1:6" ht="18.5">
      <c r="A38" s="176" t="s">
        <v>41</v>
      </c>
      <c r="B38" s="190"/>
      <c r="C38" s="189"/>
      <c r="D38" s="190"/>
      <c r="E38" s="190"/>
      <c r="F38" s="167"/>
    </row>
    <row r="39" spans="1:6">
      <c r="A39" s="175"/>
      <c r="B39" s="190"/>
      <c r="C39" s="189"/>
      <c r="D39" s="190"/>
      <c r="E39" s="190"/>
      <c r="F39" s="167"/>
    </row>
    <row r="40" spans="1:6">
      <c r="A40" s="175" t="s">
        <v>155</v>
      </c>
      <c r="B40" s="189">
        <v>-0.128</v>
      </c>
      <c r="C40" s="191"/>
      <c r="D40" s="190"/>
      <c r="E40" s="190"/>
      <c r="F40" s="167"/>
    </row>
    <row r="41" spans="1:6">
      <c r="A41" s="175" t="s">
        <v>101</v>
      </c>
      <c r="B41" s="190"/>
      <c r="C41" s="189">
        <v>4.1000000000000002E-2</v>
      </c>
      <c r="D41" s="190"/>
      <c r="E41" s="190"/>
      <c r="F41" s="167"/>
    </row>
    <row r="42" spans="1:6">
      <c r="A42" s="175" t="s">
        <v>102</v>
      </c>
      <c r="B42" s="190"/>
      <c r="C42" s="189">
        <v>0.47099999999999997</v>
      </c>
      <c r="D42" s="190"/>
      <c r="E42" s="190"/>
      <c r="F42" s="167"/>
    </row>
    <row r="43" spans="1:6">
      <c r="A43" s="175" t="s">
        <v>102</v>
      </c>
      <c r="B43" s="190"/>
      <c r="C43" s="189">
        <v>0.13800000000000001</v>
      </c>
      <c r="D43" s="190"/>
      <c r="E43" s="190"/>
      <c r="F43" s="167"/>
    </row>
    <row r="44" spans="1:6">
      <c r="A44" s="175" t="s">
        <v>103</v>
      </c>
      <c r="B44" s="190"/>
      <c r="C44" s="189">
        <v>1.355</v>
      </c>
      <c r="D44" s="190"/>
      <c r="E44" s="190"/>
      <c r="F44" s="167"/>
    </row>
    <row r="45" spans="1:6">
      <c r="A45" s="175" t="s">
        <v>104</v>
      </c>
      <c r="B45" s="189">
        <v>1.607</v>
      </c>
      <c r="C45" s="191"/>
      <c r="D45" s="190"/>
      <c r="E45" s="190"/>
      <c r="F45" s="167"/>
    </row>
    <row r="46" spans="1:6">
      <c r="A46" s="175" t="s">
        <v>105</v>
      </c>
      <c r="B46" s="190"/>
      <c r="C46" s="189">
        <v>0.192</v>
      </c>
      <c r="D46" s="190"/>
      <c r="E46" s="190"/>
      <c r="F46" s="167"/>
    </row>
    <row r="47" spans="1:6">
      <c r="A47" s="175" t="s">
        <v>106</v>
      </c>
      <c r="B47" s="190"/>
      <c r="C47" s="189">
        <v>0.04</v>
      </c>
      <c r="D47" s="190"/>
      <c r="E47" s="190"/>
      <c r="F47" s="167"/>
    </row>
    <row r="48" spans="1:6">
      <c r="A48" s="175" t="s">
        <v>159</v>
      </c>
      <c r="B48" s="190"/>
      <c r="C48" s="189">
        <v>1.0999999999999999E-2</v>
      </c>
      <c r="D48" s="190"/>
      <c r="E48" s="190"/>
      <c r="F48" s="167"/>
    </row>
    <row r="49" spans="1:6">
      <c r="A49" s="175" t="s">
        <v>107</v>
      </c>
      <c r="B49" s="190"/>
      <c r="C49" s="189">
        <v>-0.09</v>
      </c>
      <c r="D49" s="190"/>
      <c r="E49" s="190"/>
      <c r="F49" s="167"/>
    </row>
    <row r="50" spans="1:6">
      <c r="A50" s="175" t="s">
        <v>108</v>
      </c>
      <c r="B50" s="190"/>
      <c r="C50" s="189">
        <v>68.3</v>
      </c>
      <c r="D50" s="190"/>
      <c r="E50" s="190"/>
      <c r="F50" s="167"/>
    </row>
    <row r="51" spans="1:6">
      <c r="A51" s="175" t="s">
        <v>109</v>
      </c>
      <c r="B51" s="190"/>
      <c r="C51" s="189">
        <v>-66.869</v>
      </c>
      <c r="D51" s="190"/>
      <c r="E51" s="190"/>
      <c r="F51" s="167"/>
    </row>
    <row r="52" spans="1:6">
      <c r="A52" s="175" t="s">
        <v>110</v>
      </c>
      <c r="B52" s="190"/>
      <c r="C52" s="189">
        <v>-0.02</v>
      </c>
      <c r="D52" s="190"/>
      <c r="E52" s="190"/>
      <c r="F52" s="167"/>
    </row>
    <row r="53" spans="1:6">
      <c r="A53" s="175" t="s">
        <v>111</v>
      </c>
      <c r="B53" s="190"/>
      <c r="C53" s="189">
        <v>-0.83799999999999997</v>
      </c>
      <c r="D53" s="190"/>
      <c r="E53" s="190"/>
      <c r="F53" s="167"/>
    </row>
    <row r="54" spans="1:6">
      <c r="A54" s="175" t="s">
        <v>112</v>
      </c>
      <c r="B54" s="190"/>
      <c r="C54" s="189">
        <v>-0.11899999999999999</v>
      </c>
      <c r="D54" s="190"/>
      <c r="E54" s="190"/>
      <c r="F54" s="167"/>
    </row>
    <row r="55" spans="1:6">
      <c r="A55" s="175" t="s">
        <v>113</v>
      </c>
      <c r="B55" s="190"/>
      <c r="C55" s="189">
        <v>-0.53600000000000003</v>
      </c>
      <c r="D55" s="190"/>
      <c r="E55" s="190"/>
      <c r="F55" s="167"/>
    </row>
    <row r="56" spans="1:6">
      <c r="A56" s="175" t="s">
        <v>114</v>
      </c>
      <c r="B56" s="190"/>
      <c r="C56" s="189">
        <v>-1.085</v>
      </c>
      <c r="D56" s="190"/>
      <c r="E56" s="190"/>
      <c r="F56" s="167"/>
    </row>
    <row r="57" spans="1:6">
      <c r="A57" s="175" t="s">
        <v>115</v>
      </c>
      <c r="B57" s="190"/>
      <c r="C57" s="189">
        <v>-1.012</v>
      </c>
      <c r="D57" s="190"/>
      <c r="E57" s="190"/>
      <c r="F57" s="167"/>
    </row>
    <row r="58" spans="1:6">
      <c r="A58" s="175" t="s">
        <v>116</v>
      </c>
      <c r="B58" s="190"/>
      <c r="C58" s="189">
        <v>-0.27200000000000002</v>
      </c>
      <c r="D58" s="190"/>
      <c r="E58" s="190"/>
      <c r="F58" s="167"/>
    </row>
    <row r="59" spans="1:6">
      <c r="A59" s="175" t="s">
        <v>117</v>
      </c>
      <c r="B59" s="190"/>
      <c r="C59" s="189">
        <v>-0.41</v>
      </c>
      <c r="D59" s="190"/>
      <c r="E59" s="190"/>
      <c r="F59" s="167"/>
    </row>
    <row r="60" spans="1:6">
      <c r="A60" s="175" t="s">
        <v>118</v>
      </c>
      <c r="B60" s="190"/>
      <c r="C60" s="189">
        <v>-0.223</v>
      </c>
      <c r="D60" s="190"/>
      <c r="E60" s="190"/>
      <c r="F60" s="167"/>
    </row>
    <row r="61" spans="1:6">
      <c r="A61" s="175" t="s">
        <v>119</v>
      </c>
      <c r="B61" s="190"/>
      <c r="C61" s="189">
        <v>-0.35</v>
      </c>
      <c r="D61" s="190"/>
      <c r="E61" s="190"/>
      <c r="F61" s="167"/>
    </row>
    <row r="62" spans="1:6">
      <c r="A62" s="175" t="s">
        <v>120</v>
      </c>
      <c r="B62" s="190"/>
      <c r="C62" s="189">
        <v>-0.26500000000000001</v>
      </c>
      <c r="D62" s="190"/>
      <c r="E62" s="190"/>
      <c r="F62" s="167"/>
    </row>
    <row r="63" spans="1:6">
      <c r="A63" s="175" t="s">
        <v>121</v>
      </c>
      <c r="B63" s="190"/>
      <c r="C63" s="189">
        <v>-1.4999999999999999E-2</v>
      </c>
      <c r="D63" s="190"/>
      <c r="E63" s="190"/>
      <c r="F63" s="167"/>
    </row>
    <row r="64" spans="1:6">
      <c r="A64" s="175" t="s">
        <v>122</v>
      </c>
      <c r="B64" s="190"/>
      <c r="C64" s="189">
        <v>-8.7379999999999995</v>
      </c>
      <c r="D64" s="190"/>
      <c r="E64" s="190"/>
      <c r="F64" s="167"/>
    </row>
    <row r="65" spans="1:6">
      <c r="A65" s="175" t="s">
        <v>122</v>
      </c>
      <c r="B65" s="190"/>
      <c r="C65" s="189">
        <v>-2.5</v>
      </c>
      <c r="D65" s="190"/>
      <c r="E65" s="190"/>
      <c r="F65" s="167"/>
    </row>
    <row r="66" spans="1:6">
      <c r="A66" s="175" t="s">
        <v>123</v>
      </c>
      <c r="B66" s="190"/>
      <c r="C66" s="189">
        <v>-3.9169999999999998</v>
      </c>
      <c r="D66" s="190"/>
      <c r="E66" s="190"/>
      <c r="F66" s="167"/>
    </row>
    <row r="67" spans="1:6">
      <c r="A67" s="175" t="s">
        <v>124</v>
      </c>
      <c r="B67" s="190"/>
      <c r="C67" s="189">
        <v>-5.55</v>
      </c>
      <c r="D67" s="190"/>
      <c r="E67" s="190"/>
      <c r="F67" s="167"/>
    </row>
    <row r="68" spans="1:6" s="177" customFormat="1">
      <c r="A68" s="175" t="s">
        <v>125</v>
      </c>
      <c r="B68" s="190"/>
      <c r="C68" s="189">
        <v>-0.151</v>
      </c>
      <c r="D68" s="190"/>
      <c r="E68" s="190"/>
      <c r="F68" s="178"/>
    </row>
    <row r="69" spans="1:6">
      <c r="A69" s="175" t="s">
        <v>126</v>
      </c>
      <c r="B69" s="190"/>
      <c r="C69" s="189">
        <v>-0.29599999999999999</v>
      </c>
      <c r="D69" s="190"/>
      <c r="E69" s="190"/>
      <c r="F69" s="167"/>
    </row>
    <row r="70" spans="1:6">
      <c r="A70" s="175" t="s">
        <v>127</v>
      </c>
      <c r="B70" s="190"/>
      <c r="C70" s="189">
        <v>-13.95</v>
      </c>
      <c r="D70" s="190"/>
      <c r="E70" s="190"/>
      <c r="F70" s="167"/>
    </row>
    <row r="71" spans="1:6">
      <c r="A71" s="175" t="s">
        <v>128</v>
      </c>
      <c r="B71" s="190"/>
      <c r="C71" s="189">
        <v>-4.1349999999999998</v>
      </c>
      <c r="D71" s="190"/>
      <c r="E71" s="190"/>
      <c r="F71" s="167"/>
    </row>
    <row r="72" spans="1:6">
      <c r="A72" s="175" t="s">
        <v>129</v>
      </c>
      <c r="B72" s="190"/>
      <c r="C72" s="189">
        <v>-0.47699999999999998</v>
      </c>
      <c r="D72" s="190"/>
      <c r="E72" s="190"/>
      <c r="F72" s="167"/>
    </row>
    <row r="73" spans="1:6">
      <c r="A73" s="175" t="s">
        <v>130</v>
      </c>
      <c r="B73" s="190"/>
      <c r="C73" s="189">
        <v>-0.41799999999999998</v>
      </c>
      <c r="D73" s="190"/>
      <c r="E73" s="190"/>
      <c r="F73" s="167"/>
    </row>
    <row r="74" spans="1:6">
      <c r="A74" s="175" t="s">
        <v>131</v>
      </c>
      <c r="B74" s="190"/>
      <c r="C74" s="189">
        <v>-7.0999999999999994E-2</v>
      </c>
      <c r="D74" s="190"/>
      <c r="E74" s="190"/>
      <c r="F74" s="167"/>
    </row>
    <row r="75" spans="1:6">
      <c r="A75" s="175" t="s">
        <v>132</v>
      </c>
      <c r="B75" s="190"/>
      <c r="C75" s="189">
        <v>-0.56999999999999995</v>
      </c>
      <c r="D75" s="190"/>
      <c r="E75" s="190"/>
      <c r="F75" s="167"/>
    </row>
    <row r="76" spans="1:6">
      <c r="A76" s="175" t="s">
        <v>133</v>
      </c>
      <c r="B76" s="190"/>
      <c r="C76" s="189">
        <v>-0.47</v>
      </c>
      <c r="D76" s="190"/>
      <c r="E76" s="190"/>
      <c r="F76" s="167"/>
    </row>
    <row r="77" spans="1:6">
      <c r="A77" s="175" t="s">
        <v>134</v>
      </c>
      <c r="B77" s="190"/>
      <c r="C77" s="189">
        <v>0.83899999999999997</v>
      </c>
      <c r="D77" s="190"/>
      <c r="E77" s="190"/>
      <c r="F77" s="167"/>
    </row>
    <row r="78" spans="1:6">
      <c r="A78" s="175" t="s">
        <v>135</v>
      </c>
      <c r="B78" s="190"/>
      <c r="C78" s="189">
        <v>1.04</v>
      </c>
      <c r="D78" s="190"/>
      <c r="E78" s="190"/>
      <c r="F78" s="167"/>
    </row>
    <row r="79" spans="1:6">
      <c r="A79" s="175" t="s">
        <v>136</v>
      </c>
      <c r="B79" s="190"/>
      <c r="C79" s="189">
        <v>0.28499999999999998</v>
      </c>
      <c r="D79" s="190"/>
      <c r="E79" s="190"/>
      <c r="F79" s="167"/>
    </row>
    <row r="80" spans="1:6">
      <c r="A80" s="175" t="s">
        <v>137</v>
      </c>
      <c r="B80" s="190"/>
      <c r="C80" s="189">
        <v>0.14899999999999999</v>
      </c>
      <c r="D80" s="190"/>
      <c r="E80" s="190"/>
      <c r="F80" s="167"/>
    </row>
    <row r="81" spans="1:6">
      <c r="A81" s="175" t="s">
        <v>138</v>
      </c>
      <c r="B81" s="190"/>
      <c r="C81" s="189"/>
      <c r="D81" s="190"/>
      <c r="E81" s="190">
        <v>-1.264</v>
      </c>
      <c r="F81" s="167"/>
    </row>
    <row r="82" spans="1:6">
      <c r="A82" s="175" t="s">
        <v>160</v>
      </c>
      <c r="B82" s="190"/>
      <c r="C82" s="189"/>
      <c r="D82" s="190"/>
      <c r="E82" s="190">
        <v>0.35</v>
      </c>
      <c r="F82" s="167"/>
    </row>
    <row r="83" spans="1:6">
      <c r="A83" s="175" t="s">
        <v>139</v>
      </c>
      <c r="B83" s="190"/>
      <c r="C83" s="189"/>
      <c r="D83" s="190"/>
      <c r="E83" s="190">
        <v>0.78700000000000003</v>
      </c>
      <c r="F83" s="167"/>
    </row>
    <row r="84" spans="1:6" s="177" customFormat="1">
      <c r="A84" s="175" t="s">
        <v>153</v>
      </c>
      <c r="B84" s="190"/>
      <c r="C84" s="189"/>
      <c r="D84" s="190"/>
      <c r="E84" s="190">
        <v>0.06</v>
      </c>
      <c r="F84" s="178"/>
    </row>
    <row r="85" spans="1:6">
      <c r="A85" s="175" t="s">
        <v>154</v>
      </c>
      <c r="B85" s="190"/>
      <c r="C85" s="189"/>
      <c r="D85" s="190"/>
      <c r="E85" s="190">
        <v>0.02</v>
      </c>
      <c r="F85" s="167"/>
    </row>
    <row r="86" spans="1:6">
      <c r="A86" s="175" t="s">
        <v>141</v>
      </c>
      <c r="B86" s="190"/>
      <c r="C86" s="189">
        <v>-1.2</v>
      </c>
      <c r="D86" s="190"/>
      <c r="E86" s="190"/>
      <c r="F86" s="167"/>
    </row>
    <row r="87" spans="1:6">
      <c r="A87" s="175" t="s">
        <v>142</v>
      </c>
      <c r="B87" s="190"/>
      <c r="C87" s="189">
        <v>-0.34699999999999998</v>
      </c>
      <c r="D87" s="190"/>
      <c r="E87" s="190"/>
      <c r="F87" s="167"/>
    </row>
    <row r="88" spans="1:6">
      <c r="A88" s="175" t="s">
        <v>143</v>
      </c>
      <c r="B88" s="190"/>
      <c r="C88" s="189">
        <v>99</v>
      </c>
      <c r="D88" s="190"/>
      <c r="E88" s="190"/>
      <c r="F88" s="167"/>
    </row>
    <row r="89" spans="1:6">
      <c r="A89" s="175" t="s">
        <v>145</v>
      </c>
      <c r="B89" s="190"/>
      <c r="C89" s="189">
        <v>0.4</v>
      </c>
      <c r="D89" s="190"/>
      <c r="E89" s="190"/>
      <c r="F89" s="167"/>
    </row>
    <row r="90" spans="1:6">
      <c r="A90" s="175" t="s">
        <v>144</v>
      </c>
      <c r="B90" s="190"/>
      <c r="C90" s="189">
        <v>-0.9</v>
      </c>
      <c r="D90" s="190"/>
      <c r="E90" s="190"/>
      <c r="F90" s="167"/>
    </row>
    <row r="91" spans="1:6">
      <c r="A91" s="175"/>
      <c r="B91" s="190"/>
      <c r="C91" s="189"/>
      <c r="D91" s="190"/>
      <c r="E91" s="190"/>
      <c r="F91" s="167"/>
    </row>
    <row r="92" spans="1:6">
      <c r="A92" s="166"/>
      <c r="B92" s="187"/>
      <c r="C92" s="188"/>
      <c r="D92" s="187"/>
      <c r="E92" s="187"/>
    </row>
    <row r="93" spans="1:6" ht="18.5">
      <c r="A93" s="168" t="s">
        <v>60</v>
      </c>
      <c r="B93" s="192">
        <f>SUM(B6:B92)</f>
        <v>337.47300000000001</v>
      </c>
      <c r="C93" s="193">
        <f>SUM(C6:C92)</f>
        <v>9603.7269999999971</v>
      </c>
      <c r="D93" s="192">
        <f>SUM(B93:C93)</f>
        <v>9941.1999999999971</v>
      </c>
      <c r="E93" s="192">
        <f>SUM(E6:E92)</f>
        <v>2977.2579999999989</v>
      </c>
    </row>
    <row r="94" spans="1:6">
      <c r="B94" s="1"/>
      <c r="C94" s="169"/>
      <c r="D94" s="1"/>
      <c r="E94" s="1"/>
    </row>
    <row r="95" spans="1:6">
      <c r="A95" s="160"/>
      <c r="B95" s="1"/>
      <c r="C95" s="169"/>
      <c r="D95" s="1"/>
      <c r="E95" s="1"/>
    </row>
    <row r="96" spans="1:6">
      <c r="B96" s="1"/>
      <c r="C96" s="169"/>
      <c r="D96" s="1"/>
      <c r="E96" s="1"/>
    </row>
    <row r="99" spans="3:4">
      <c r="C99" s="169"/>
      <c r="D99" s="1"/>
    </row>
  </sheetData>
  <pageMargins left="0.7" right="0.7" top="0.75" bottom="0.75" header="0.3" footer="0.3"/>
  <pageSetup paperSize="9" orientation="portrait" r:id="rId1"/>
  <ignoredErrors>
    <ignoredError sqref="D9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8" workbookViewId="0">
      <selection activeCell="G46" sqref="G46"/>
    </sheetView>
  </sheetViews>
  <sheetFormatPr defaultRowHeight="14.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workbookViewId="0">
      <selection activeCell="K54" sqref="K54"/>
    </sheetView>
  </sheetViews>
  <sheetFormatPr defaultRowHeight="14.5"/>
  <cols>
    <col min="1" max="1" width="47" customWidth="1"/>
  </cols>
  <sheetData>
    <row r="1" spans="1:12">
      <c r="A1" s="16" t="s">
        <v>1</v>
      </c>
      <c r="B1" s="11" t="s">
        <v>2</v>
      </c>
      <c r="C1" s="17">
        <v>560</v>
      </c>
      <c r="D1" s="10" t="s">
        <v>2</v>
      </c>
      <c r="E1" s="12" t="s">
        <v>2</v>
      </c>
      <c r="F1" s="17">
        <v>55.160000000000004</v>
      </c>
    </row>
    <row r="2" spans="1:12" ht="47.25" customHeight="1">
      <c r="A2" s="7" t="s">
        <v>3</v>
      </c>
      <c r="B2" s="6" t="s">
        <v>4</v>
      </c>
      <c r="C2" s="14">
        <v>53</v>
      </c>
      <c r="D2" s="5" t="s">
        <v>2</v>
      </c>
      <c r="E2" s="13">
        <v>9.8500000000000004E-2</v>
      </c>
      <c r="F2" s="9">
        <v>5.2205000000000004</v>
      </c>
    </row>
    <row r="3" spans="1:12" ht="28.5" customHeight="1">
      <c r="A3" s="7" t="s">
        <v>5</v>
      </c>
      <c r="B3" s="6" t="s">
        <v>4</v>
      </c>
      <c r="C3" s="14">
        <v>160</v>
      </c>
      <c r="D3" s="5" t="s">
        <v>2</v>
      </c>
      <c r="E3" s="13">
        <v>9.8500000000000004E-2</v>
      </c>
      <c r="F3" s="9">
        <v>15.760000000000002</v>
      </c>
    </row>
    <row r="4" spans="1:12">
      <c r="A4" s="18" t="s">
        <v>6</v>
      </c>
      <c r="B4" s="8" t="s">
        <v>4</v>
      </c>
      <c r="C4" s="14">
        <v>110</v>
      </c>
      <c r="D4" s="5" t="s">
        <v>2</v>
      </c>
      <c r="E4" s="13">
        <v>9.8500000000000004E-2</v>
      </c>
      <c r="F4" s="9">
        <v>10.835000000000001</v>
      </c>
    </row>
    <row r="5" spans="1:12" ht="20.25" customHeight="1">
      <c r="A5" s="7" t="s">
        <v>7</v>
      </c>
      <c r="B5" s="6" t="s">
        <v>4</v>
      </c>
      <c r="C5" s="14">
        <v>10</v>
      </c>
      <c r="D5" s="5" t="s">
        <v>2</v>
      </c>
      <c r="E5" s="13">
        <v>9.8500000000000004E-2</v>
      </c>
      <c r="F5" s="9">
        <v>0.9850000000000001</v>
      </c>
    </row>
    <row r="6" spans="1:12" ht="13.5" customHeight="1">
      <c r="A6" s="7" t="s">
        <v>8</v>
      </c>
      <c r="B6" s="6" t="s">
        <v>4</v>
      </c>
      <c r="C6" s="14">
        <v>202.5</v>
      </c>
      <c r="D6" s="5" t="s">
        <v>2</v>
      </c>
      <c r="E6" s="13">
        <v>9.8500000000000004E-2</v>
      </c>
      <c r="F6" s="9">
        <v>19.946249999999999</v>
      </c>
    </row>
    <row r="7" spans="1:12" ht="15.75" customHeight="1">
      <c r="A7" s="15" t="s">
        <v>9</v>
      </c>
      <c r="B7" s="6" t="s">
        <v>4</v>
      </c>
      <c r="C7" s="14">
        <v>3</v>
      </c>
      <c r="D7" s="5" t="s">
        <v>2</v>
      </c>
      <c r="E7" s="13">
        <v>9.8500000000000004E-2</v>
      </c>
      <c r="F7" s="9">
        <v>0.29549999999999998</v>
      </c>
    </row>
    <row r="8" spans="1:12" ht="24" customHeight="1">
      <c r="A8" s="7" t="s">
        <v>10</v>
      </c>
      <c r="B8" s="6" t="s">
        <v>4</v>
      </c>
      <c r="C8" s="14">
        <v>21.5</v>
      </c>
      <c r="D8" s="5" t="s">
        <v>2</v>
      </c>
      <c r="E8" s="13">
        <v>9.8500000000000004E-2</v>
      </c>
      <c r="F8" s="9">
        <v>2.11775</v>
      </c>
    </row>
    <row r="11" spans="1:12">
      <c r="A11" s="26" t="s">
        <v>11</v>
      </c>
      <c r="B11" s="23" t="s">
        <v>2</v>
      </c>
      <c r="C11" s="20" t="s">
        <v>2</v>
      </c>
      <c r="D11" s="24"/>
      <c r="E11" s="24">
        <v>73.3</v>
      </c>
      <c r="F11" s="24"/>
      <c r="G11" s="19" t="s">
        <v>2</v>
      </c>
      <c r="H11" s="21" t="s">
        <v>2</v>
      </c>
      <c r="I11" s="20" t="s">
        <v>2</v>
      </c>
      <c r="J11" s="24"/>
      <c r="K11" s="24">
        <v>7.1907299999999994</v>
      </c>
      <c r="L11" s="24"/>
    </row>
    <row r="12" spans="1:12">
      <c r="A12" s="28" t="s">
        <v>12</v>
      </c>
      <c r="B12" s="22" t="s">
        <v>4</v>
      </c>
      <c r="C12" s="20" t="s">
        <v>2</v>
      </c>
      <c r="D12" s="25"/>
      <c r="E12" s="25">
        <v>50</v>
      </c>
      <c r="F12" s="25"/>
      <c r="G12" s="19" t="s">
        <v>2</v>
      </c>
      <c r="H12" s="21">
        <v>9.8100000000000007E-2</v>
      </c>
      <c r="I12" s="20" t="s">
        <v>2</v>
      </c>
      <c r="J12" s="20"/>
      <c r="K12" s="20">
        <v>4.9050000000000002</v>
      </c>
      <c r="L12" s="20"/>
    </row>
    <row r="13" spans="1:12">
      <c r="A13" s="28" t="s">
        <v>13</v>
      </c>
      <c r="B13" s="22" t="s">
        <v>4</v>
      </c>
      <c r="C13" s="20" t="s">
        <v>2</v>
      </c>
      <c r="D13" s="25"/>
      <c r="E13" s="25">
        <v>17</v>
      </c>
      <c r="F13" s="25"/>
      <c r="G13" s="19" t="s">
        <v>2</v>
      </c>
      <c r="H13" s="21">
        <v>9.8100000000000007E-2</v>
      </c>
      <c r="I13" s="20" t="s">
        <v>2</v>
      </c>
      <c r="J13" s="20"/>
      <c r="K13" s="20">
        <v>1.6677000000000002</v>
      </c>
      <c r="L13" s="20"/>
    </row>
    <row r="14" spans="1:12" ht="26">
      <c r="A14" s="27" t="s">
        <v>14</v>
      </c>
      <c r="B14" s="22" t="s">
        <v>4</v>
      </c>
      <c r="C14" s="20" t="s">
        <v>2</v>
      </c>
      <c r="D14" s="25"/>
      <c r="E14" s="25">
        <v>2.2000000000000002</v>
      </c>
      <c r="F14" s="25"/>
      <c r="G14" s="19" t="s">
        <v>2</v>
      </c>
      <c r="H14" s="21">
        <v>9.8100000000000007E-2</v>
      </c>
      <c r="I14" s="20" t="s">
        <v>2</v>
      </c>
      <c r="J14" s="20"/>
      <c r="K14" s="20">
        <v>0.21582000000000004</v>
      </c>
      <c r="L14" s="20"/>
    </row>
    <row r="15" spans="1:12">
      <c r="A15" s="27" t="s">
        <v>15</v>
      </c>
      <c r="B15" s="22" t="s">
        <v>4</v>
      </c>
      <c r="C15" s="20" t="s">
        <v>2</v>
      </c>
      <c r="D15" s="25"/>
      <c r="E15" s="25">
        <v>3.1</v>
      </c>
      <c r="F15" s="25"/>
      <c r="G15" s="19" t="s">
        <v>2</v>
      </c>
      <c r="H15" s="21">
        <v>9.8100000000000007E-2</v>
      </c>
      <c r="I15" s="20" t="s">
        <v>2</v>
      </c>
      <c r="J15" s="20"/>
      <c r="K15" s="20">
        <v>0.30411000000000005</v>
      </c>
      <c r="L15" s="20"/>
    </row>
    <row r="16" spans="1:12">
      <c r="A16" s="27" t="s">
        <v>16</v>
      </c>
      <c r="B16" s="22" t="s">
        <v>4</v>
      </c>
      <c r="C16" s="20" t="s">
        <v>2</v>
      </c>
      <c r="D16" s="25"/>
      <c r="E16" s="25">
        <v>1</v>
      </c>
      <c r="F16" s="25"/>
      <c r="G16" s="19" t="s">
        <v>2</v>
      </c>
      <c r="H16" s="21">
        <v>9.8100000000000007E-2</v>
      </c>
      <c r="I16" s="20" t="s">
        <v>2</v>
      </c>
      <c r="J16" s="20"/>
      <c r="K16" s="20">
        <v>9.8100000000000007E-2</v>
      </c>
      <c r="L16" s="20"/>
    </row>
    <row r="19" spans="1:13">
      <c r="A19" s="42" t="s">
        <v>1</v>
      </c>
      <c r="B19" s="35" t="s">
        <v>2</v>
      </c>
      <c r="C19" s="43">
        <v>78.900000000000006</v>
      </c>
      <c r="D19" s="43">
        <v>409.6</v>
      </c>
      <c r="E19" s="45">
        <v>560</v>
      </c>
      <c r="F19" s="43">
        <v>570.5</v>
      </c>
      <c r="G19" s="34" t="s">
        <v>2</v>
      </c>
      <c r="H19" s="37" t="s">
        <v>2</v>
      </c>
      <c r="I19" s="36">
        <v>4.4894099999999995</v>
      </c>
      <c r="J19" s="36">
        <v>23.306239999999999</v>
      </c>
      <c r="K19" s="3">
        <v>31.863999999999997</v>
      </c>
      <c r="L19" s="36">
        <v>32.461449999999999</v>
      </c>
      <c r="M19" s="38" t="s">
        <v>2</v>
      </c>
    </row>
    <row r="20" spans="1:13" ht="26">
      <c r="A20" s="32" t="s">
        <v>3</v>
      </c>
      <c r="B20" s="31" t="s">
        <v>4</v>
      </c>
      <c r="C20" s="40">
        <v>0</v>
      </c>
      <c r="D20" s="40">
        <v>50</v>
      </c>
      <c r="E20" s="46">
        <v>53</v>
      </c>
      <c r="F20" s="40">
        <v>51</v>
      </c>
      <c r="G20" s="29" t="s">
        <v>2</v>
      </c>
      <c r="H20" s="39">
        <v>5.6899999999999999E-2</v>
      </c>
      <c r="I20" s="30">
        <v>0</v>
      </c>
      <c r="J20" s="30">
        <v>2.8449999999999998</v>
      </c>
      <c r="K20" s="4">
        <v>3.0156999999999998</v>
      </c>
      <c r="L20" s="30">
        <v>2.9018999999999999</v>
      </c>
      <c r="M20" s="38" t="s">
        <v>2</v>
      </c>
    </row>
    <row r="21" spans="1:13">
      <c r="A21" s="32" t="s">
        <v>5</v>
      </c>
      <c r="B21" s="31" t="s">
        <v>4</v>
      </c>
      <c r="C21" s="40">
        <v>0</v>
      </c>
      <c r="D21" s="40">
        <v>93</v>
      </c>
      <c r="E21" s="46">
        <v>160</v>
      </c>
      <c r="F21" s="40">
        <v>160</v>
      </c>
      <c r="G21" s="29" t="s">
        <v>2</v>
      </c>
      <c r="H21" s="39">
        <v>5.6899999999999999E-2</v>
      </c>
      <c r="I21" s="30">
        <v>0</v>
      </c>
      <c r="J21" s="30">
        <v>5.2916999999999996</v>
      </c>
      <c r="K21" s="4">
        <v>9.1039999999999992</v>
      </c>
      <c r="L21" s="30">
        <v>9.1039999999999992</v>
      </c>
      <c r="M21" s="38" t="s">
        <v>2</v>
      </c>
    </row>
    <row r="22" spans="1:13">
      <c r="A22" s="44" t="s">
        <v>6</v>
      </c>
      <c r="B22" s="33" t="s">
        <v>4</v>
      </c>
      <c r="C22" s="40">
        <v>61</v>
      </c>
      <c r="D22" s="40">
        <v>170</v>
      </c>
      <c r="E22" s="46">
        <v>110</v>
      </c>
      <c r="F22" s="40">
        <v>43</v>
      </c>
      <c r="G22" s="29" t="s">
        <v>2</v>
      </c>
      <c r="H22" s="39">
        <v>5.6899999999999999E-2</v>
      </c>
      <c r="I22" s="30">
        <v>3.4708999999999999</v>
      </c>
      <c r="J22" s="30">
        <v>9.673</v>
      </c>
      <c r="K22" s="4">
        <v>6.2590000000000003</v>
      </c>
      <c r="L22" s="30">
        <v>2.4466999999999999</v>
      </c>
      <c r="M22" s="38" t="s">
        <v>2</v>
      </c>
    </row>
    <row r="23" spans="1:13">
      <c r="A23" s="32" t="s">
        <v>7</v>
      </c>
      <c r="B23" s="31" t="s">
        <v>4</v>
      </c>
      <c r="C23" s="40">
        <v>0</v>
      </c>
      <c r="D23" s="40">
        <v>6</v>
      </c>
      <c r="E23" s="46">
        <v>10</v>
      </c>
      <c r="F23" s="40">
        <v>10</v>
      </c>
      <c r="G23" s="29" t="s">
        <v>2</v>
      </c>
      <c r="H23" s="39">
        <v>5.6899999999999999E-2</v>
      </c>
      <c r="I23" s="30">
        <v>0</v>
      </c>
      <c r="J23" s="30">
        <v>0.34139999999999998</v>
      </c>
      <c r="K23" s="4">
        <v>0.56899999999999995</v>
      </c>
      <c r="L23" s="30">
        <v>0.56899999999999995</v>
      </c>
      <c r="M23" s="38" t="s">
        <v>2</v>
      </c>
    </row>
    <row r="24" spans="1:13">
      <c r="A24" s="32" t="s">
        <v>8</v>
      </c>
      <c r="B24" s="31" t="s">
        <v>4</v>
      </c>
      <c r="C24" s="40">
        <v>3.5</v>
      </c>
      <c r="D24" s="40">
        <v>67.5</v>
      </c>
      <c r="E24" s="46">
        <v>202.5</v>
      </c>
      <c r="F24" s="40">
        <v>285</v>
      </c>
      <c r="G24" s="29" t="s">
        <v>2</v>
      </c>
      <c r="H24" s="39">
        <v>5.6899999999999999E-2</v>
      </c>
      <c r="I24" s="30">
        <v>0.19914999999999999</v>
      </c>
      <c r="J24" s="30">
        <v>3.8407499999999999</v>
      </c>
      <c r="K24" s="4">
        <v>11.52225</v>
      </c>
      <c r="L24" s="30">
        <v>16.2165</v>
      </c>
      <c r="M24" s="38" t="s">
        <v>2</v>
      </c>
    </row>
    <row r="25" spans="1:13">
      <c r="A25" s="41" t="s">
        <v>9</v>
      </c>
      <c r="B25" s="31" t="s">
        <v>4</v>
      </c>
      <c r="C25" s="40">
        <v>5</v>
      </c>
      <c r="D25" s="40">
        <v>3</v>
      </c>
      <c r="E25" s="46">
        <v>3</v>
      </c>
      <c r="F25" s="40">
        <v>3</v>
      </c>
      <c r="G25" s="29" t="s">
        <v>2</v>
      </c>
      <c r="H25" s="39">
        <v>5.6899999999999999E-2</v>
      </c>
      <c r="I25" s="30">
        <v>0.28449999999999998</v>
      </c>
      <c r="J25" s="30">
        <v>0.17069999999999999</v>
      </c>
      <c r="K25" s="4">
        <v>0.17069999999999999</v>
      </c>
      <c r="L25" s="30">
        <v>0.17069999999999999</v>
      </c>
      <c r="M25" s="38" t="s">
        <v>2</v>
      </c>
    </row>
    <row r="26" spans="1:13">
      <c r="A26" s="32" t="s">
        <v>10</v>
      </c>
      <c r="B26" s="31" t="s">
        <v>4</v>
      </c>
      <c r="C26" s="40">
        <v>9.4</v>
      </c>
      <c r="D26" s="40">
        <v>20.100000000000001</v>
      </c>
      <c r="E26" s="46">
        <v>21.5</v>
      </c>
      <c r="F26" s="40">
        <v>18.5</v>
      </c>
      <c r="G26" s="29" t="s">
        <v>2</v>
      </c>
      <c r="H26" s="39">
        <v>5.6899999999999999E-2</v>
      </c>
      <c r="I26" s="30">
        <v>0.53486</v>
      </c>
      <c r="J26" s="30">
        <v>1.1436900000000001</v>
      </c>
      <c r="K26" s="4">
        <v>1.2233499999999999</v>
      </c>
      <c r="L26" s="30">
        <v>1.0526500000000001</v>
      </c>
      <c r="M26" s="38" t="s">
        <v>2</v>
      </c>
    </row>
    <row r="28" spans="1:13">
      <c r="A28" s="55" t="s">
        <v>11</v>
      </c>
      <c r="B28" s="52" t="s">
        <v>2</v>
      </c>
      <c r="C28" s="48" t="s">
        <v>2</v>
      </c>
      <c r="D28" s="53">
        <v>19.100000000000001</v>
      </c>
      <c r="E28" s="45">
        <v>73.3</v>
      </c>
      <c r="F28" s="53">
        <v>117.5</v>
      </c>
      <c r="G28" s="47" t="s">
        <v>2</v>
      </c>
      <c r="H28" s="57" t="s">
        <v>2</v>
      </c>
      <c r="I28" s="53" t="s">
        <v>2</v>
      </c>
      <c r="J28" s="53">
        <v>1.0810599999999999</v>
      </c>
      <c r="K28" s="3">
        <v>4.1487800000000004</v>
      </c>
      <c r="L28" s="53">
        <v>6.6504999999999992</v>
      </c>
      <c r="M28" s="51" t="s">
        <v>2</v>
      </c>
    </row>
    <row r="29" spans="1:13">
      <c r="A29" s="58" t="s">
        <v>12</v>
      </c>
      <c r="B29" s="50" t="s">
        <v>4</v>
      </c>
      <c r="C29" s="48" t="s">
        <v>2</v>
      </c>
      <c r="D29" s="54">
        <v>0</v>
      </c>
      <c r="E29" s="46">
        <v>50</v>
      </c>
      <c r="F29" s="54">
        <v>96.2</v>
      </c>
      <c r="G29" s="47" t="s">
        <v>2</v>
      </c>
      <c r="H29" s="49">
        <v>5.6599999999999998E-2</v>
      </c>
      <c r="I29" s="48" t="s">
        <v>2</v>
      </c>
      <c r="J29" s="48">
        <v>0</v>
      </c>
      <c r="K29" s="4">
        <v>2.83</v>
      </c>
      <c r="L29" s="48">
        <v>5.4449199999999998</v>
      </c>
      <c r="M29" s="47" t="s">
        <v>2</v>
      </c>
    </row>
    <row r="30" spans="1:13">
      <c r="A30" s="58" t="s">
        <v>13</v>
      </c>
      <c r="B30" s="50" t="s">
        <v>4</v>
      </c>
      <c r="C30" s="48" t="s">
        <v>2</v>
      </c>
      <c r="D30" s="54">
        <v>16</v>
      </c>
      <c r="E30" s="46">
        <v>17</v>
      </c>
      <c r="F30" s="54">
        <v>18</v>
      </c>
      <c r="G30" s="47" t="s">
        <v>2</v>
      </c>
      <c r="H30" s="49">
        <v>5.6599999999999998E-2</v>
      </c>
      <c r="I30" s="48" t="s">
        <v>2</v>
      </c>
      <c r="J30" s="48">
        <v>0.90559999999999996</v>
      </c>
      <c r="K30" s="4">
        <v>0.96219999999999994</v>
      </c>
      <c r="L30" s="48">
        <v>1.0187999999999999</v>
      </c>
      <c r="M30" s="47" t="s">
        <v>2</v>
      </c>
    </row>
    <row r="31" spans="1:13" ht="26">
      <c r="A31" s="58" t="s">
        <v>14</v>
      </c>
      <c r="B31" s="50" t="s">
        <v>4</v>
      </c>
      <c r="C31" s="48" t="s">
        <v>2</v>
      </c>
      <c r="D31" s="54">
        <v>0</v>
      </c>
      <c r="E31" s="46">
        <v>2.2000000000000002</v>
      </c>
      <c r="F31" s="54">
        <v>3.3</v>
      </c>
      <c r="G31" s="47" t="s">
        <v>2</v>
      </c>
      <c r="H31" s="49">
        <v>5.6599999999999998E-2</v>
      </c>
      <c r="I31" s="48" t="s">
        <v>2</v>
      </c>
      <c r="J31" s="48">
        <v>0</v>
      </c>
      <c r="K31" s="4">
        <v>0.12452000000000001</v>
      </c>
      <c r="L31" s="48">
        <v>0.18677999999999997</v>
      </c>
      <c r="M31" s="47" t="s">
        <v>2</v>
      </c>
    </row>
    <row r="32" spans="1:13">
      <c r="A32" s="56" t="s">
        <v>15</v>
      </c>
      <c r="B32" s="50" t="s">
        <v>4</v>
      </c>
      <c r="C32" s="48" t="s">
        <v>2</v>
      </c>
      <c r="D32" s="54">
        <v>2.1</v>
      </c>
      <c r="E32" s="46">
        <v>3.1</v>
      </c>
      <c r="F32" s="54">
        <v>0</v>
      </c>
      <c r="G32" s="47" t="s">
        <v>2</v>
      </c>
      <c r="H32" s="49">
        <v>5.6599999999999998E-2</v>
      </c>
      <c r="I32" s="48" t="s">
        <v>2</v>
      </c>
      <c r="J32" s="48">
        <v>0.11885999999999999</v>
      </c>
      <c r="K32" s="4">
        <v>0.17546</v>
      </c>
      <c r="L32" s="48">
        <v>0</v>
      </c>
      <c r="M32" s="47" t="s">
        <v>2</v>
      </c>
    </row>
    <row r="33" spans="1:13">
      <c r="A33" s="56" t="s">
        <v>16</v>
      </c>
      <c r="B33" s="50" t="s">
        <v>4</v>
      </c>
      <c r="C33" s="48" t="s">
        <v>2</v>
      </c>
      <c r="D33" s="54">
        <v>1</v>
      </c>
      <c r="E33" s="46">
        <v>1</v>
      </c>
      <c r="F33" s="54">
        <v>0</v>
      </c>
      <c r="G33" s="47" t="s">
        <v>2</v>
      </c>
      <c r="H33" s="49">
        <v>5.6599999999999998E-2</v>
      </c>
      <c r="I33" s="48" t="s">
        <v>2</v>
      </c>
      <c r="J33" s="48">
        <v>5.6599999999999998E-2</v>
      </c>
      <c r="K33" s="4">
        <v>5.6599999999999998E-2</v>
      </c>
      <c r="L33" s="48">
        <v>0</v>
      </c>
      <c r="M33" s="47" t="s">
        <v>2</v>
      </c>
    </row>
    <row r="34" spans="1:13">
      <c r="E34" s="46"/>
      <c r="K34" s="4"/>
    </row>
    <row r="35" spans="1:13">
      <c r="E35" s="46"/>
      <c r="K35" s="4"/>
    </row>
    <row r="37" spans="1:13">
      <c r="A37" s="70" t="s">
        <v>1</v>
      </c>
      <c r="B37" s="65" t="s">
        <v>2</v>
      </c>
      <c r="C37" s="71">
        <v>78.900000000000006</v>
      </c>
      <c r="D37" s="71">
        <v>409.6</v>
      </c>
      <c r="E37" s="45">
        <v>560</v>
      </c>
      <c r="F37" s="71">
        <v>570.5</v>
      </c>
      <c r="G37" s="64" t="s">
        <v>2</v>
      </c>
      <c r="H37" s="66" t="s">
        <v>2</v>
      </c>
      <c r="I37" s="71">
        <v>2.60784225</v>
      </c>
      <c r="J37" s="74">
        <v>13.538304</v>
      </c>
      <c r="K37" s="3">
        <v>18.509399999999999</v>
      </c>
      <c r="L37" s="74">
        <v>18.856451250000003</v>
      </c>
    </row>
    <row r="38" spans="1:13" ht="26">
      <c r="A38" s="61" t="s">
        <v>3</v>
      </c>
      <c r="B38" s="60" t="s">
        <v>4</v>
      </c>
      <c r="C38" s="68">
        <v>0</v>
      </c>
      <c r="D38" s="68">
        <v>50</v>
      </c>
      <c r="E38" s="46">
        <v>53</v>
      </c>
      <c r="F38" s="68">
        <v>51</v>
      </c>
      <c r="G38" s="59" t="s">
        <v>2</v>
      </c>
      <c r="H38" s="67">
        <v>3.39E-2</v>
      </c>
      <c r="I38" s="63">
        <v>0</v>
      </c>
      <c r="J38" s="73">
        <v>1.652625</v>
      </c>
      <c r="K38" s="4">
        <v>1.7517825</v>
      </c>
      <c r="L38" s="73">
        <v>1.6856774999999999</v>
      </c>
    </row>
    <row r="39" spans="1:13">
      <c r="A39" s="61" t="s">
        <v>5</v>
      </c>
      <c r="B39" s="60" t="s">
        <v>4</v>
      </c>
      <c r="C39" s="68">
        <v>0</v>
      </c>
      <c r="D39" s="68">
        <v>93</v>
      </c>
      <c r="E39" s="46">
        <v>160</v>
      </c>
      <c r="F39" s="68">
        <v>160</v>
      </c>
      <c r="G39" s="59" t="s">
        <v>2</v>
      </c>
      <c r="H39" s="67">
        <v>3.39E-2</v>
      </c>
      <c r="I39" s="63">
        <v>0</v>
      </c>
      <c r="J39" s="73">
        <v>3.0738824999999999</v>
      </c>
      <c r="K39" s="4">
        <v>5.2883999999999993</v>
      </c>
      <c r="L39" s="73">
        <v>5.2883999999999993</v>
      </c>
    </row>
    <row r="40" spans="1:13">
      <c r="A40" s="72" t="s">
        <v>6</v>
      </c>
      <c r="B40" s="62" t="s">
        <v>4</v>
      </c>
      <c r="C40" s="68">
        <v>61</v>
      </c>
      <c r="D40" s="68">
        <v>170</v>
      </c>
      <c r="E40" s="46">
        <v>110</v>
      </c>
      <c r="F40" s="68">
        <v>43</v>
      </c>
      <c r="G40" s="59" t="s">
        <v>2</v>
      </c>
      <c r="H40" s="67">
        <v>3.39E-2</v>
      </c>
      <c r="I40" s="63">
        <v>2.0162024999999999</v>
      </c>
      <c r="J40" s="73">
        <v>5.6189249999999999</v>
      </c>
      <c r="K40" s="4">
        <v>3.6357750000000002</v>
      </c>
      <c r="L40" s="73">
        <v>1.4212575000000001</v>
      </c>
    </row>
    <row r="41" spans="1:13">
      <c r="A41" s="61" t="s">
        <v>7</v>
      </c>
      <c r="B41" s="60" t="s">
        <v>4</v>
      </c>
      <c r="C41" s="68">
        <v>0</v>
      </c>
      <c r="D41" s="68">
        <v>6</v>
      </c>
      <c r="E41" s="46">
        <v>10</v>
      </c>
      <c r="F41" s="68">
        <v>10</v>
      </c>
      <c r="G41" s="59" t="s">
        <v>2</v>
      </c>
      <c r="H41" s="67">
        <v>3.39E-2</v>
      </c>
      <c r="I41" s="63">
        <v>0</v>
      </c>
      <c r="J41" s="73">
        <v>0.19831499999999999</v>
      </c>
      <c r="K41" s="4">
        <v>0.33052499999999996</v>
      </c>
      <c r="L41" s="73">
        <v>0.33052499999999996</v>
      </c>
    </row>
    <row r="42" spans="1:13">
      <c r="A42" s="61" t="s">
        <v>8</v>
      </c>
      <c r="B42" s="60" t="s">
        <v>4</v>
      </c>
      <c r="C42" s="68">
        <v>3.5</v>
      </c>
      <c r="D42" s="68">
        <v>67.5</v>
      </c>
      <c r="E42" s="46">
        <v>202.5</v>
      </c>
      <c r="F42" s="68">
        <v>285</v>
      </c>
      <c r="G42" s="59" t="s">
        <v>2</v>
      </c>
      <c r="H42" s="67">
        <v>3.39E-2</v>
      </c>
      <c r="I42" s="63">
        <v>0.11568375</v>
      </c>
      <c r="J42" s="73">
        <v>2.23104375</v>
      </c>
      <c r="K42" s="4">
        <v>6.6931312499999995</v>
      </c>
      <c r="L42" s="73">
        <v>9.4199625000000005</v>
      </c>
    </row>
    <row r="43" spans="1:13">
      <c r="A43" s="69" t="s">
        <v>9</v>
      </c>
      <c r="B43" s="60" t="s">
        <v>4</v>
      </c>
      <c r="C43" s="68">
        <v>5</v>
      </c>
      <c r="D43" s="68">
        <v>3</v>
      </c>
      <c r="E43" s="46">
        <v>3</v>
      </c>
      <c r="F43" s="68">
        <v>3</v>
      </c>
      <c r="G43" s="59" t="s">
        <v>2</v>
      </c>
      <c r="H43" s="67">
        <v>3.39E-2</v>
      </c>
      <c r="I43" s="63">
        <v>0.16526249999999998</v>
      </c>
      <c r="J43" s="73">
        <v>9.9157499999999996E-2</v>
      </c>
      <c r="K43" s="4">
        <v>9.9157499999999996E-2</v>
      </c>
      <c r="L43" s="73">
        <v>9.9157499999999996E-2</v>
      </c>
    </row>
    <row r="44" spans="1:13">
      <c r="A44" s="61" t="s">
        <v>10</v>
      </c>
      <c r="B44" s="60" t="s">
        <v>4</v>
      </c>
      <c r="C44" s="68">
        <v>9.4</v>
      </c>
      <c r="D44" s="68">
        <v>20.100000000000001</v>
      </c>
      <c r="E44" s="46">
        <v>21.5</v>
      </c>
      <c r="F44" s="68">
        <v>18.5</v>
      </c>
      <c r="G44" s="59" t="s">
        <v>2</v>
      </c>
      <c r="H44" s="67">
        <v>3.39E-2</v>
      </c>
      <c r="I44" s="63">
        <v>0.31069350000000001</v>
      </c>
      <c r="J44" s="73">
        <v>0.66435525000000006</v>
      </c>
      <c r="K44" s="4">
        <v>0.71062875000000003</v>
      </c>
      <c r="L44" s="73">
        <v>0.61147125000000002</v>
      </c>
    </row>
    <row r="46" spans="1:13">
      <c r="A46" s="81" t="s">
        <v>11</v>
      </c>
      <c r="B46" s="78" t="s">
        <v>2</v>
      </c>
      <c r="C46" s="76" t="s">
        <v>2</v>
      </c>
      <c r="D46" s="79">
        <v>19.100000000000001</v>
      </c>
      <c r="E46" s="45">
        <v>73.3</v>
      </c>
      <c r="F46" s="79">
        <v>117.5</v>
      </c>
      <c r="G46" s="75" t="s">
        <v>2</v>
      </c>
      <c r="H46" s="87" t="s">
        <v>2</v>
      </c>
      <c r="I46" s="79" t="s">
        <v>2</v>
      </c>
      <c r="J46" s="86">
        <v>0.62944049999999996</v>
      </c>
      <c r="K46" s="3">
        <v>2.4156014999999997</v>
      </c>
      <c r="L46" s="86">
        <v>3.8722124999999994</v>
      </c>
    </row>
    <row r="47" spans="1:13">
      <c r="A47" s="84" t="s">
        <v>12</v>
      </c>
      <c r="B47" s="77" t="s">
        <v>4</v>
      </c>
      <c r="C47" s="76" t="s">
        <v>2</v>
      </c>
      <c r="D47" s="80">
        <v>0</v>
      </c>
      <c r="E47" s="46">
        <v>50</v>
      </c>
      <c r="F47" s="80">
        <v>96.2</v>
      </c>
      <c r="G47" s="75" t="s">
        <v>2</v>
      </c>
      <c r="H47" s="85">
        <v>3.3799999999999997E-2</v>
      </c>
      <c r="I47" s="76" t="s">
        <v>2</v>
      </c>
      <c r="J47" s="83">
        <v>0</v>
      </c>
      <c r="K47" s="4">
        <v>1.6477499999999998</v>
      </c>
      <c r="L47" s="83">
        <v>3.1702709999999996</v>
      </c>
    </row>
    <row r="48" spans="1:13">
      <c r="A48" s="84" t="s">
        <v>13</v>
      </c>
      <c r="B48" s="77" t="s">
        <v>4</v>
      </c>
      <c r="C48" s="76" t="s">
        <v>2</v>
      </c>
      <c r="D48" s="80">
        <v>16</v>
      </c>
      <c r="E48" s="46">
        <v>17</v>
      </c>
      <c r="F48" s="80">
        <v>18</v>
      </c>
      <c r="G48" s="75" t="s">
        <v>2</v>
      </c>
      <c r="H48" s="85">
        <v>3.3799999999999997E-2</v>
      </c>
      <c r="I48" s="76" t="s">
        <v>2</v>
      </c>
      <c r="J48" s="83">
        <v>0.52727999999999997</v>
      </c>
      <c r="K48" s="4">
        <v>0.56023500000000004</v>
      </c>
      <c r="L48" s="83">
        <v>0.59318999999999988</v>
      </c>
    </row>
    <row r="49" spans="1:12" ht="26">
      <c r="A49" s="82" t="s">
        <v>14</v>
      </c>
      <c r="B49" s="77" t="s">
        <v>4</v>
      </c>
      <c r="C49" s="76" t="s">
        <v>2</v>
      </c>
      <c r="D49" s="80">
        <v>0</v>
      </c>
      <c r="E49" s="46">
        <v>2.2000000000000002</v>
      </c>
      <c r="F49" s="80">
        <v>3.3</v>
      </c>
      <c r="G49" s="75" t="s">
        <v>2</v>
      </c>
      <c r="H49" s="85">
        <v>3.3799999999999997E-2</v>
      </c>
      <c r="I49" s="76" t="s">
        <v>2</v>
      </c>
      <c r="J49" s="83">
        <v>0</v>
      </c>
      <c r="K49" s="4">
        <v>7.2500999999999996E-2</v>
      </c>
      <c r="L49" s="83">
        <v>0.10875149999999999</v>
      </c>
    </row>
    <row r="50" spans="1:12">
      <c r="A50" s="82" t="s">
        <v>15</v>
      </c>
      <c r="B50" s="77" t="s">
        <v>4</v>
      </c>
      <c r="C50" s="76" t="s">
        <v>2</v>
      </c>
      <c r="D50" s="80">
        <v>2.1</v>
      </c>
      <c r="E50" s="46">
        <v>3.1</v>
      </c>
      <c r="F50" s="80">
        <v>0</v>
      </c>
      <c r="G50" s="75" t="s">
        <v>2</v>
      </c>
      <c r="H50" s="85">
        <v>3.3799999999999997E-2</v>
      </c>
      <c r="I50" s="76" t="s">
        <v>2</v>
      </c>
      <c r="J50" s="83">
        <v>6.9205500000000003E-2</v>
      </c>
      <c r="K50" s="4">
        <v>0.1021605</v>
      </c>
      <c r="L50" s="83">
        <v>0</v>
      </c>
    </row>
    <row r="51" spans="1:12">
      <c r="A51" s="82" t="s">
        <v>16</v>
      </c>
      <c r="B51" s="77" t="s">
        <v>4</v>
      </c>
      <c r="C51" s="76" t="s">
        <v>2</v>
      </c>
      <c r="D51" s="80">
        <v>1</v>
      </c>
      <c r="E51" s="46">
        <v>1</v>
      </c>
      <c r="F51" s="80">
        <v>0</v>
      </c>
      <c r="G51" s="75" t="s">
        <v>2</v>
      </c>
      <c r="H51" s="85">
        <v>3.3799999999999997E-2</v>
      </c>
      <c r="I51" s="76" t="s">
        <v>2</v>
      </c>
      <c r="J51" s="83">
        <v>3.2954999999999998E-2</v>
      </c>
      <c r="K51" s="4">
        <v>3.2954999999999998E-2</v>
      </c>
      <c r="L51" s="83">
        <v>0</v>
      </c>
    </row>
    <row r="52" spans="1:12">
      <c r="E52" s="46"/>
    </row>
    <row r="53" spans="1:12">
      <c r="E53" s="4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616DA960F885488974EECABB4DFF99" ma:contentTypeVersion="4" ma:contentTypeDescription="Create a new document." ma:contentTypeScope="" ma:versionID="a96870d77df4c71d6d51323805886283">
  <xsd:schema xmlns:xsd="http://www.w3.org/2001/XMLSchema" xmlns:xs="http://www.w3.org/2001/XMLSchema" xmlns:p="http://schemas.microsoft.com/office/2006/metadata/properties" xmlns:ns2="70ff5d4f-360e-4c5b-8c63-34657cd9ce3f" targetNamespace="http://schemas.microsoft.com/office/2006/metadata/properties" ma:root="true" ma:fieldsID="4487ea686ab4ece0d3874105ff5fea5d" ns2:_="">
    <xsd:import namespace="70ff5d4f-360e-4c5b-8c63-34657cd9ce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f5d4f-360e-4c5b-8c63-34657cd9ce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90E570-B75F-4D96-B0C5-DD516299D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f5d4f-360e-4c5b-8c63-34657cd9ce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6C7037-6610-4C4E-8C75-CB6D2152AAD1}">
  <ds:schemaRefs>
    <ds:schemaRef ds:uri="http://schemas.microsoft.com/sharepoint/v3/contenttype/forms"/>
  </ds:schemaRefs>
</ds:datastoreItem>
</file>

<file path=customXml/itemProps3.xml><?xml version="1.0" encoding="utf-8"?>
<ds:datastoreItem xmlns:ds="http://schemas.openxmlformats.org/officeDocument/2006/customXml" ds:itemID="{3C6EEA1D-B893-4BC7-94F7-32321DA42944}">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0ff5d4f-360e-4c5b-8c63-34657cd9ce3f"/>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Table A (DEL)</vt:lpstr>
      <vt:lpstr>Table A (AME)</vt:lpstr>
      <vt:lpstr>Table B</vt:lpstr>
      <vt:lpstr>Sheet2</vt:lpstr>
      <vt:lpstr>Sheet3</vt:lpstr>
      <vt:lpstr>'Table A (DEL)'!Print_Area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HONEYSETT, Larry</dc:creator>
  <cp:lastModifiedBy>Melanie Scott (Sensitive)</cp:lastModifiedBy>
  <cp:lastPrinted>2019-02-08T15:21:51Z</cp:lastPrinted>
  <dcterms:created xsi:type="dcterms:W3CDTF">2018-08-16T09:16:02Z</dcterms:created>
  <dcterms:modified xsi:type="dcterms:W3CDTF">2021-01-29T21:56:41Z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0x01010002616DA960F885488974EECABB4DFF99</vt:lpwstr>
  </property>
</Properties>
</file>