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pap03f\DCCS_Rdf$\Texeirac\Documents\"/>
    </mc:Choice>
  </mc:AlternateContent>
  <xr:revisionPtr revIDLastSave="0" documentId="8_{56A1F27C-CBD9-41A4-B20D-4FBB3386FF4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3.1 SG CTS" sheetId="12" r:id="rId1"/>
    <sheet name="3.3 (a) Cash Grant" sheetId="6" r:id="rId2"/>
    <sheet name="3.3 (b) Control Totals" sheetId="7" r:id="rId3"/>
    <sheet name="3 4 (a) Resource Changes" sheetId="8" r:id="rId4"/>
    <sheet name="3.4 (b) Capital Changes" sheetId="9" r:id="rId5"/>
    <sheet name="3.5 SG Trends" sheetId="11" r:id="rId6"/>
    <sheet name="BGT" sheetId="10" state="hidden" r:id="rId7"/>
  </sheets>
  <definedNames>
    <definedName name="Supps_Barnet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0" i="8" l="1"/>
  <c r="E69" i="9"/>
  <c r="C8" i="6" l="1"/>
  <c r="D31" i="7" l="1"/>
  <c r="C6" i="6" s="1"/>
  <c r="D42" i="7"/>
  <c r="I306" i="8"/>
  <c r="H307" i="8"/>
  <c r="G85" i="9"/>
  <c r="G86" i="9"/>
  <c r="G87" i="9"/>
  <c r="G88" i="9"/>
  <c r="G84" i="9"/>
  <c r="F89" i="9"/>
  <c r="C7" i="6" l="1"/>
  <c r="F44" i="9" l="1"/>
  <c r="E44" i="9"/>
  <c r="G44" i="9" s="1"/>
  <c r="F64" i="9"/>
  <c r="Q259" i="8" s="1"/>
  <c r="U259" i="8" s="1"/>
  <c r="E64" i="9"/>
  <c r="F207" i="8"/>
  <c r="F249" i="8"/>
  <c r="G249" i="8"/>
  <c r="H249" i="8"/>
  <c r="E24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09" i="8"/>
  <c r="G63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46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28" i="9"/>
  <c r="G64" i="9" l="1"/>
  <c r="Q258" i="8"/>
  <c r="Q257" i="8" s="1"/>
  <c r="U257" i="8" s="1"/>
  <c r="Q255" i="8"/>
  <c r="U255" i="8"/>
  <c r="I249" i="8"/>
  <c r="G207" i="8" l="1"/>
  <c r="Q256" i="8" s="1"/>
  <c r="H207" i="8"/>
  <c r="E207" i="8"/>
  <c r="Q254" i="8" s="1"/>
  <c r="U254" i="8" l="1"/>
  <c r="Q260" i="8"/>
  <c r="U260" i="8" s="1"/>
  <c r="Q253" i="8"/>
  <c r="U253" i="8" s="1"/>
  <c r="U256" i="8"/>
  <c r="I207" i="8"/>
  <c r="I130" i="8" l="1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129" i="8"/>
  <c r="G81" i="9"/>
  <c r="G80" i="9"/>
  <c r="F82" i="9"/>
  <c r="E82" i="9"/>
  <c r="G82" i="9" s="1"/>
  <c r="F304" i="8"/>
  <c r="R255" i="8" s="1"/>
  <c r="G304" i="8"/>
  <c r="H304" i="8"/>
  <c r="E304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283" i="8"/>
  <c r="G281" i="8"/>
  <c r="H281" i="8"/>
  <c r="I280" i="8"/>
  <c r="I279" i="8"/>
  <c r="I267" i="8"/>
  <c r="E281" i="8"/>
  <c r="F281" i="8"/>
  <c r="F277" i="8"/>
  <c r="E89" i="9"/>
  <c r="G89" i="9" s="1"/>
  <c r="V255" i="8" l="1"/>
  <c r="S255" i="8"/>
  <c r="W255" i="8" s="1"/>
  <c r="R254" i="8"/>
  <c r="R256" i="8"/>
  <c r="R258" i="8"/>
  <c r="V258" i="8" s="1"/>
  <c r="U258" i="8"/>
  <c r="R259" i="8"/>
  <c r="I281" i="8"/>
  <c r="I304" i="8"/>
  <c r="S258" i="8" l="1"/>
  <c r="W258" i="8" s="1"/>
  <c r="V256" i="8"/>
  <c r="S256" i="8"/>
  <c r="W256" i="8" s="1"/>
  <c r="R253" i="8"/>
  <c r="V253" i="8" s="1"/>
  <c r="V254" i="8"/>
  <c r="S254" i="8"/>
  <c r="R257" i="8"/>
  <c r="V259" i="8"/>
  <c r="S259" i="8"/>
  <c r="W254" i="8" l="1"/>
  <c r="S253" i="8"/>
  <c r="W253" i="8" s="1"/>
  <c r="S257" i="8"/>
  <c r="W259" i="8"/>
  <c r="V257" i="8"/>
  <c r="R260" i="8"/>
  <c r="V260" i="8" s="1"/>
  <c r="G68" i="9"/>
  <c r="G69" i="9" s="1"/>
  <c r="F69" i="9"/>
  <c r="I254" i="8"/>
  <c r="I255" i="8"/>
  <c r="I256" i="8"/>
  <c r="I253" i="8"/>
  <c r="E257" i="8"/>
  <c r="S260" i="8" l="1"/>
  <c r="W260" i="8" s="1"/>
  <c r="W257" i="8"/>
  <c r="C39" i="6"/>
  <c r="C41" i="6"/>
  <c r="C19" i="6" l="1"/>
  <c r="G307" i="8" l="1"/>
  <c r="F307" i="8"/>
  <c r="E307" i="8"/>
  <c r="I307" i="8" s="1"/>
  <c r="I257" i="8" l="1"/>
  <c r="G8" i="9"/>
  <c r="G4" i="9"/>
  <c r="C29" i="6"/>
  <c r="C15" i="6"/>
  <c r="H10" i="8"/>
  <c r="G10" i="8"/>
  <c r="F10" i="8"/>
  <c r="E10" i="8"/>
  <c r="I9" i="8"/>
  <c r="I4" i="8"/>
  <c r="H261" i="8"/>
  <c r="G261" i="8"/>
  <c r="G308" i="8" s="1"/>
  <c r="F261" i="8"/>
  <c r="E261" i="8"/>
  <c r="E308" i="8" s="1"/>
  <c r="F26" i="9"/>
  <c r="E26" i="9"/>
  <c r="G16" i="9"/>
  <c r="G23" i="9"/>
  <c r="G25" i="9"/>
  <c r="G24" i="9"/>
  <c r="G22" i="9"/>
  <c r="G21" i="9"/>
  <c r="G20" i="9"/>
  <c r="G19" i="9"/>
  <c r="G18" i="9"/>
  <c r="G17" i="9"/>
  <c r="I13" i="8"/>
  <c r="H14" i="8"/>
  <c r="G14" i="8"/>
  <c r="F14" i="8"/>
  <c r="E14" i="8"/>
  <c r="F11" i="9"/>
  <c r="E11" i="9"/>
  <c r="G10" i="9"/>
  <c r="H265" i="8"/>
  <c r="G265" i="8"/>
  <c r="F265" i="8"/>
  <c r="E265" i="8"/>
  <c r="I264" i="8"/>
  <c r="I263" i="8"/>
  <c r="H39" i="8"/>
  <c r="G39" i="8"/>
  <c r="F39" i="8"/>
  <c r="E127" i="8"/>
  <c r="E59" i="8"/>
  <c r="I56" i="8"/>
  <c r="I122" i="8"/>
  <c r="I121" i="8"/>
  <c r="I120" i="8"/>
  <c r="I119" i="8"/>
  <c r="H127" i="8"/>
  <c r="G127" i="8"/>
  <c r="F127" i="8"/>
  <c r="I126" i="8"/>
  <c r="I125" i="8"/>
  <c r="I118" i="8"/>
  <c r="I117" i="8"/>
  <c r="I116" i="8"/>
  <c r="I114" i="8"/>
  <c r="I113" i="8"/>
  <c r="I112" i="8"/>
  <c r="I110" i="8"/>
  <c r="I109" i="8"/>
  <c r="I108" i="8"/>
  <c r="I107" i="8"/>
  <c r="I106" i="8"/>
  <c r="I104" i="8"/>
  <c r="I103" i="8"/>
  <c r="I102" i="8"/>
  <c r="I101" i="8"/>
  <c r="I86" i="8"/>
  <c r="I99" i="8"/>
  <c r="I98" i="8"/>
  <c r="I97" i="8"/>
  <c r="I96" i="8"/>
  <c r="I95" i="8"/>
  <c r="I94" i="8"/>
  <c r="I93" i="8"/>
  <c r="I92" i="8"/>
  <c r="I91" i="8"/>
  <c r="I90" i="8"/>
  <c r="I89" i="8"/>
  <c r="I88" i="8"/>
  <c r="F83" i="8"/>
  <c r="E83" i="8"/>
  <c r="I82" i="8"/>
  <c r="H83" i="8"/>
  <c r="G83" i="8"/>
  <c r="I81" i="8"/>
  <c r="H74" i="8"/>
  <c r="G74" i="8"/>
  <c r="F74" i="8"/>
  <c r="E74" i="8"/>
  <c r="I73" i="8"/>
  <c r="I71" i="8"/>
  <c r="I69" i="8"/>
  <c r="I68" i="8"/>
  <c r="I67" i="8"/>
  <c r="I63" i="8"/>
  <c r="I62" i="8"/>
  <c r="H59" i="8"/>
  <c r="G59" i="8"/>
  <c r="F59" i="8"/>
  <c r="I55" i="8"/>
  <c r="I54" i="8"/>
  <c r="I53" i="8"/>
  <c r="I52" i="8"/>
  <c r="I51" i="8"/>
  <c r="I50" i="8"/>
  <c r="I49" i="8"/>
  <c r="I46" i="8"/>
  <c r="I45" i="8"/>
  <c r="I44" i="8"/>
  <c r="I43" i="8"/>
  <c r="I42" i="8"/>
  <c r="I47" i="8"/>
  <c r="E39" i="8"/>
  <c r="I38" i="8"/>
  <c r="I37" i="8"/>
  <c r="I26" i="8"/>
  <c r="I22" i="8"/>
  <c r="I21" i="8"/>
  <c r="I19" i="8"/>
  <c r="I18" i="8"/>
  <c r="I17" i="8"/>
  <c r="I16" i="8"/>
  <c r="H277" i="8"/>
  <c r="E277" i="8"/>
  <c r="G277" i="8"/>
  <c r="I85" i="8"/>
  <c r="I87" i="8"/>
  <c r="I100" i="8"/>
  <c r="I105" i="8"/>
  <c r="I111" i="8"/>
  <c r="I115" i="8"/>
  <c r="I123" i="8"/>
  <c r="I124" i="8"/>
  <c r="I80" i="8"/>
  <c r="I79" i="8"/>
  <c r="I78" i="8"/>
  <c r="I77" i="8"/>
  <c r="I76" i="8"/>
  <c r="G13" i="9"/>
  <c r="F14" i="9"/>
  <c r="E14" i="9"/>
  <c r="I72" i="8"/>
  <c r="I70" i="8"/>
  <c r="I66" i="8"/>
  <c r="I65" i="8"/>
  <c r="I64" i="8"/>
  <c r="I61" i="8"/>
  <c r="I58" i="8"/>
  <c r="I57" i="8"/>
  <c r="I48" i="8"/>
  <c r="I41" i="8"/>
  <c r="G71" i="9"/>
  <c r="I260" i="8"/>
  <c r="I259" i="8"/>
  <c r="I36" i="8"/>
  <c r="I35" i="8"/>
  <c r="I34" i="8"/>
  <c r="I33" i="8"/>
  <c r="I32" i="8"/>
  <c r="I31" i="8"/>
  <c r="I30" i="8"/>
  <c r="I29" i="8"/>
  <c r="I28" i="8"/>
  <c r="I27" i="8"/>
  <c r="I25" i="8"/>
  <c r="I24" i="8"/>
  <c r="I23" i="8"/>
  <c r="I20" i="8"/>
  <c r="E78" i="9"/>
  <c r="F78" i="9"/>
  <c r="I276" i="8"/>
  <c r="G74" i="9"/>
  <c r="G75" i="9"/>
  <c r="G76" i="9"/>
  <c r="G77" i="9"/>
  <c r="I268" i="8"/>
  <c r="I269" i="8"/>
  <c r="I270" i="8"/>
  <c r="I271" i="8"/>
  <c r="I272" i="8"/>
  <c r="I273" i="8"/>
  <c r="I274" i="8"/>
  <c r="I275" i="8"/>
  <c r="E65" i="9" l="1"/>
  <c r="F65" i="9"/>
  <c r="F308" i="8"/>
  <c r="H250" i="8"/>
  <c r="H308" i="8"/>
  <c r="G250" i="8"/>
  <c r="E250" i="8"/>
  <c r="E311" i="8" s="1"/>
  <c r="F250" i="8"/>
  <c r="D43" i="7"/>
  <c r="I277" i="8"/>
  <c r="G11" i="9"/>
  <c r="G65" i="9" s="1"/>
  <c r="G14" i="9"/>
  <c r="G78" i="9"/>
  <c r="G26" i="9"/>
  <c r="I74" i="8"/>
  <c r="I127" i="8"/>
  <c r="I14" i="8"/>
  <c r="I10" i="8"/>
  <c r="I39" i="8"/>
  <c r="I83" i="8"/>
  <c r="I265" i="8"/>
  <c r="I59" i="8"/>
  <c r="I261" i="8"/>
  <c r="I308" i="8" s="1"/>
  <c r="I12" i="8"/>
  <c r="I250" i="8" l="1"/>
  <c r="D7" i="7"/>
  <c r="E72" i="9" l="1"/>
  <c r="E90" i="9" s="1"/>
  <c r="E92" i="9" s="1"/>
  <c r="E93" i="9" s="1"/>
  <c r="F72" i="9"/>
  <c r="F90" i="9" l="1"/>
  <c r="F92" i="9" s="1"/>
  <c r="F93" i="9" s="1"/>
  <c r="G310" i="8"/>
  <c r="G311" i="8" s="1"/>
  <c r="F310" i="8"/>
  <c r="F311" i="8" s="1"/>
  <c r="H12" i="11" s="1"/>
  <c r="G72" i="9"/>
  <c r="G90" i="9" l="1"/>
  <c r="G92" i="9" s="1"/>
  <c r="G93" i="9" s="1"/>
  <c r="D11" i="7" s="1"/>
  <c r="D12" i="7"/>
  <c r="D10" i="7" l="1"/>
  <c r="D9" i="7"/>
  <c r="D13" i="7" l="1"/>
  <c r="H10" i="11" l="1"/>
  <c r="H310" i="8" l="1"/>
  <c r="H311" i="8" s="1"/>
  <c r="D8" i="7" l="1"/>
  <c r="I310" i="8" l="1"/>
  <c r="I311" i="8" s="1"/>
  <c r="C5" i="6" s="1"/>
  <c r="D6" i="7" l="1"/>
  <c r="D14" i="7" s="1"/>
  <c r="C10" i="6"/>
  <c r="C40" i="6" s="1"/>
  <c r="H6" i="11"/>
  <c r="H9" i="11" s="1"/>
  <c r="H11" i="11" l="1"/>
  <c r="H13" i="11" s="1"/>
  <c r="C42" i="6"/>
  <c r="C6" i="12"/>
  <c r="E6" i="12" l="1"/>
  <c r="F6" i="12" s="1"/>
  <c r="H6" i="12"/>
  <c r="I6" i="12" s="1"/>
</calcChain>
</file>

<file path=xl/sharedStrings.xml><?xml version="1.0" encoding="utf-8"?>
<sst xmlns="http://schemas.openxmlformats.org/spreadsheetml/2006/main" count="907" uniqueCount="644">
  <si>
    <t>£ million</t>
  </si>
  <si>
    <t>sub total</t>
  </si>
  <si>
    <t>Comments:</t>
  </si>
  <si>
    <t>Scottish Government block grant (DEL)</t>
  </si>
  <si>
    <t>see 3.4 (b) control totals table</t>
  </si>
  <si>
    <t>UK Government funded AME</t>
  </si>
  <si>
    <t>Non-Domestic Rates</t>
  </si>
  <si>
    <t>subtotal (TOTAL MANAGED EXPENDITURE)</t>
  </si>
  <si>
    <t>add</t>
  </si>
  <si>
    <t>Repayments of principal to National Loans Fund of pre 1999 loans to former Scottish Water Authorities</t>
  </si>
  <si>
    <t>Police Loan Charges</t>
  </si>
  <si>
    <t>Movement in Creditors / Debtors</t>
  </si>
  <si>
    <t>subtotal</t>
  </si>
  <si>
    <t>less</t>
  </si>
  <si>
    <t>Taxes collected by Scottish Government</t>
  </si>
  <si>
    <t>Scottish Income Tax</t>
  </si>
  <si>
    <t>Reconciliation adjustment for Scottish Income Tax</t>
  </si>
  <si>
    <t>Capital Borrowing</t>
  </si>
  <si>
    <t>Resource Borrowing</t>
  </si>
  <si>
    <t>Repayment of principal of loans</t>
  </si>
  <si>
    <t>Crown Estate Scotland revenues</t>
  </si>
  <si>
    <t xml:space="preserve">Other Fiscal Framework transactions </t>
  </si>
  <si>
    <t xml:space="preserve">less </t>
  </si>
  <si>
    <t>IFRS16 working capital adjustment</t>
  </si>
  <si>
    <t>Payments relating to release of provisions (AME)</t>
  </si>
  <si>
    <t>Other cash to accruals adjustments</t>
  </si>
  <si>
    <t>PAYOVER OF INCOME TAX</t>
  </si>
  <si>
    <t xml:space="preserve">TOTAL CASH REQUIREMENT </t>
  </si>
  <si>
    <t>1. Scottish Government DEL Control Total</t>
  </si>
  <si>
    <t>£ millions</t>
  </si>
  <si>
    <t>2023-24</t>
  </si>
  <si>
    <t>Total Resource DEL of which:</t>
  </si>
  <si>
    <t>*Post block grant adjustments</t>
  </si>
  <si>
    <t>see 3.4 (c) funding changes table</t>
  </si>
  <si>
    <t>Block Grant Adjustment (BGA) [1]</t>
  </si>
  <si>
    <t>depreciation and impairments ring fence</t>
  </si>
  <si>
    <t>student loans ring fence in DEL</t>
  </si>
  <si>
    <t>Total Capital DEL of which:</t>
  </si>
  <si>
    <t>General CDEL</t>
  </si>
  <si>
    <t>Ring fenced financial transactions</t>
  </si>
  <si>
    <t>Total Scottish Government block grant allocation</t>
  </si>
  <si>
    <t>sum of the above</t>
  </si>
  <si>
    <t>2. Scottish Government Annually Managed Expenditure funded by the UK Government</t>
  </si>
  <si>
    <t>Student Loans (CAME)</t>
  </si>
  <si>
    <t>see 3.4(a) cash grant table</t>
  </si>
  <si>
    <t>Student Loans (RAME)</t>
  </si>
  <si>
    <t>NHS Pensions (Scotland) - [Net resource requirement] (RAME)</t>
  </si>
  <si>
    <t>Teachers Pensions (Scotland) - [Net resource requirement] (RAME)</t>
  </si>
  <si>
    <t>NHS Impairments (RAME)</t>
  </si>
  <si>
    <t>IFRS 16 technical reclassification (RAME)</t>
  </si>
  <si>
    <t>IFRS 16 technical reclassification (CAME)</t>
  </si>
  <si>
    <t>Provisions (RAME)</t>
  </si>
  <si>
    <t>Impairments (RAME)</t>
  </si>
  <si>
    <t>Pensions (RAME)</t>
  </si>
  <si>
    <t>Corporation tax (RAME)</t>
  </si>
  <si>
    <t>Depreciation (RAME)</t>
  </si>
  <si>
    <t>Subtotal</t>
  </si>
  <si>
    <t>3. Self-financed Annually Managed Expenditure</t>
  </si>
  <si>
    <t>Drawdown from the Scotland Reserve</t>
  </si>
  <si>
    <t xml:space="preserve">Reconciliation adjustment for Scottish Income Tax </t>
  </si>
  <si>
    <t>Devolved Taxes</t>
  </si>
  <si>
    <t>Borrowing</t>
  </si>
  <si>
    <t>sum of (2) and (3)</t>
  </si>
  <si>
    <t>[1] Block Grant Adjustment includes the sum of tax and welfare Block Grant Adjustments</t>
  </si>
  <si>
    <t>Resource DEL excl depreciation</t>
  </si>
  <si>
    <t xml:space="preserve">depreciation &amp; impairments </t>
  </si>
  <si>
    <t xml:space="preserve">student loans </t>
  </si>
  <si>
    <t>Block Grant Adjustments</t>
  </si>
  <si>
    <t>total Resource DEL</t>
  </si>
  <si>
    <t>Spending Review 2021 Baseline</t>
  </si>
  <si>
    <t>Barnett consequentials</t>
  </si>
  <si>
    <t>£ million / Event</t>
  </si>
  <si>
    <t>Department</t>
  </si>
  <si>
    <t>Measures</t>
  </si>
  <si>
    <t>Spending Review 2021</t>
  </si>
  <si>
    <t>Multiple</t>
  </si>
  <si>
    <t xml:space="preserve">SR21 settlement </t>
  </si>
  <si>
    <t>Subtotal Spending Review 2021</t>
  </si>
  <si>
    <t>Spring Statement 2022</t>
  </si>
  <si>
    <t xml:space="preserve">Department for Work and Pensions </t>
  </si>
  <si>
    <t>Debt Enforcement Function</t>
  </si>
  <si>
    <t>Department for Education</t>
  </si>
  <si>
    <t xml:space="preserve">Student Finance for Higher Technical Qualifications </t>
  </si>
  <si>
    <t>Subtotal Spring Statement 2022</t>
  </si>
  <si>
    <t>Autumn Statement 22</t>
  </si>
  <si>
    <t xml:space="preserve">Department of Health and Social Care </t>
  </si>
  <si>
    <t>NICs reversal</t>
  </si>
  <si>
    <t>ACS package</t>
  </si>
  <si>
    <t>Home Office</t>
  </si>
  <si>
    <t>Ministry of Justice</t>
  </si>
  <si>
    <t>Department for Levelling Up, Housing and Communities: Local Government</t>
  </si>
  <si>
    <t xml:space="preserve">NICs reversal </t>
  </si>
  <si>
    <t>HM Revenue and Customs</t>
  </si>
  <si>
    <t>Department for Transport</t>
  </si>
  <si>
    <t>Department for Business, Energy and Industrial Strategy</t>
  </si>
  <si>
    <t>Levelling up, Housing and Communities</t>
  </si>
  <si>
    <t>Department for Environment, Food and Rural Affairs</t>
  </si>
  <si>
    <t>Small and Independent Bodies</t>
  </si>
  <si>
    <t>Law Officer's Department</t>
  </si>
  <si>
    <t>Department for Digital, Culture, Media and Sport</t>
  </si>
  <si>
    <t>Business rates</t>
  </si>
  <si>
    <t>Transitional relief</t>
  </si>
  <si>
    <t xml:space="preserve">Supporting small business </t>
  </si>
  <si>
    <t>Subtotal Autumn Statement 22</t>
  </si>
  <si>
    <t>Spring Budget 23</t>
  </si>
  <si>
    <t>Work and Health: IPS</t>
  </si>
  <si>
    <t>Work and Health: Employment advice in MSK</t>
  </si>
  <si>
    <t>Digitise NHS Health Check</t>
  </si>
  <si>
    <t>Digital Mental Health Hub &amp; digitising IAPT pilot &amp; Levelling up IAPT</t>
  </si>
  <si>
    <t>Open access to MSK tools/apps</t>
  </si>
  <si>
    <t>Work and Health: Scaling up MSK hubs</t>
  </si>
  <si>
    <t>Suicide Prevention</t>
  </si>
  <si>
    <t>Uplift existing entitlement for childcare</t>
  </si>
  <si>
    <t>Wraparound Childcare</t>
  </si>
  <si>
    <t>Employment support for care leavers: Staying Close</t>
  </si>
  <si>
    <t xml:space="preserve">Childminder Grants </t>
  </si>
  <si>
    <t>Department for Work and Pensions</t>
  </si>
  <si>
    <t>Universal Support</t>
  </si>
  <si>
    <t>Occupational Health measures - SME subsidy piot expansion</t>
  </si>
  <si>
    <t>WorkWell Partnerships programme pilot</t>
  </si>
  <si>
    <t>Charities (DCMS)</t>
  </si>
  <si>
    <t>Subtotal Spring Budget 23</t>
  </si>
  <si>
    <t>Autumn Statement 2023</t>
  </si>
  <si>
    <t>NHS Talking Therapies expansion</t>
  </si>
  <si>
    <t>Individual Placement and Support (IPS) for Severe Mental Illness expansion</t>
  </si>
  <si>
    <t>Smokefree generation</t>
  </si>
  <si>
    <t>Apprenticeship pilot in growth sectors</t>
  </si>
  <si>
    <t>Flexible Fund for victims of domestic abuse</t>
  </si>
  <si>
    <t>Restart: expand eligibility and extend the scheme for two years</t>
  </si>
  <si>
    <t xml:space="preserve">Post-Restart employment schemes, including Mandatory Work Placements: phased rollout </t>
  </si>
  <si>
    <t>Claimant review point</t>
  </si>
  <si>
    <t>Creative Industries - funding for the British Film Commission (BFC) and the British Film Institute (BFI) Certification Unit</t>
  </si>
  <si>
    <t>New Burdens Funding</t>
  </si>
  <si>
    <t>Housing Package</t>
  </si>
  <si>
    <t>Freezing the small business multiplier for 2024-2025</t>
  </si>
  <si>
    <t>Retail, Hospitality and Leisure Relief for 2024-25</t>
  </si>
  <si>
    <t>Subtotal Autumn Statement 2023</t>
  </si>
  <si>
    <t>Spring Budget 2024</t>
  </si>
  <si>
    <t>Additional £500m for the final Local Government Settlement</t>
  </si>
  <si>
    <t>Additional Health Assessment capacity (PIP)</t>
  </si>
  <si>
    <t>Changes to Debt Relief Orders</t>
  </si>
  <si>
    <t>Business Rates</t>
  </si>
  <si>
    <t>Business Rates: Film Studio Relief</t>
  </si>
  <si>
    <t>Business Rates: Extension of EPR Reset Period</t>
  </si>
  <si>
    <t>Business Rates: Investment Zones</t>
  </si>
  <si>
    <t>Subtotal Spring Budget 2024</t>
  </si>
  <si>
    <t>Main Estimates 2024-25</t>
  </si>
  <si>
    <t>Elections - Police and Crime Commissioners</t>
  </si>
  <si>
    <t>Shared Outcomes Fund (Changing Futures)</t>
  </si>
  <si>
    <t>SCAPE costs:  Music hubs (non LA)</t>
  </si>
  <si>
    <t>SCAPE costs: 16-19 education</t>
  </si>
  <si>
    <t>SCAPE costs: Centrally employed teachers (including LA music hubs)</t>
  </si>
  <si>
    <t>SCAPE costs: Early Years</t>
  </si>
  <si>
    <t>SCAPE costs: High needs</t>
  </si>
  <si>
    <t>SCAPE costs: schools</t>
  </si>
  <si>
    <t>Pensions</t>
  </si>
  <si>
    <t>SCAPE Funding: Police Pensions</t>
  </si>
  <si>
    <t>SCAPE Funding: Police Admin Costs</t>
  </si>
  <si>
    <t>SCAPE Funding: Fire Pension</t>
  </si>
  <si>
    <t>SCAPE Funding: Fire Admin Costs</t>
  </si>
  <si>
    <t>Shared Outcome - Remote Legal Advice (RLA)</t>
  </si>
  <si>
    <t xml:space="preserve">Scape Pensions </t>
  </si>
  <si>
    <t>Exceptional office move costs</t>
  </si>
  <si>
    <t>Delivery Authority grant</t>
  </si>
  <si>
    <t>Future Population, Migration and Social Statistics (FPMS) Programme funding (RDEL)</t>
  </si>
  <si>
    <t>RDEL - Non cash - additional depreciation</t>
  </si>
  <si>
    <t xml:space="preserve">Additional Depreciation </t>
  </si>
  <si>
    <t xml:space="preserve">Addtional deprecitaion </t>
  </si>
  <si>
    <t xml:space="preserve">NR Uplift for CP7 as agreed as part of PR23. </t>
  </si>
  <si>
    <t>Subtotal Main Estimates 2024-25</t>
  </si>
  <si>
    <t>Total, Barnett consequentials</t>
  </si>
  <si>
    <t>Other non-Barnett allocations</t>
  </si>
  <si>
    <t>Resource DEL Nonringfenced</t>
  </si>
  <si>
    <t>IFRS16</t>
  </si>
  <si>
    <t>Resource DEL Ringfenced</t>
  </si>
  <si>
    <t>Resource_DEL_Nonringfenced</t>
  </si>
  <si>
    <t>Change in Scottish Government Block Grant Crown Estate</t>
  </si>
  <si>
    <t>Resource_DEL_Ringfenced</t>
  </si>
  <si>
    <t>BCT from National Cyber Security Centre iro CyberFirst Programme.</t>
  </si>
  <si>
    <t>BCT from SG to DCMS in relation to the Sport satellite programme.</t>
  </si>
  <si>
    <t>Home Office comparability factor error.</t>
  </si>
  <si>
    <t>Transfer from HMT in respect of Debt Advice.</t>
  </si>
  <si>
    <t>Transfer from HMT in respect of Debt Advice (correction of a historic error in debt advice funding).</t>
  </si>
  <si>
    <t xml:space="preserve">Other </t>
  </si>
  <si>
    <t>Student Loans adjustment</t>
  </si>
  <si>
    <t>Block grant adjustments</t>
  </si>
  <si>
    <t>Subtotal, Block grant adjustment</t>
  </si>
  <si>
    <t>Total, Non-Barnett allocations</t>
  </si>
  <si>
    <t>Total, 2024-25 changes</t>
  </si>
  <si>
    <t>Total, revised RDEL</t>
  </si>
  <si>
    <t>Capital DEL excl financial transactions</t>
  </si>
  <si>
    <t>financial transactions DEL</t>
  </si>
  <si>
    <t>total Capital DEL</t>
  </si>
  <si>
    <t>Spending Round 2021 Baseline</t>
  </si>
  <si>
    <t>£ million/Event</t>
  </si>
  <si>
    <t>Local Authority Housing Fund</t>
  </si>
  <si>
    <t>R&amp;D- NHM Unlocked</t>
  </si>
  <si>
    <t>Education</t>
  </si>
  <si>
    <t>HMT ODA Budget Surrender</t>
  </si>
  <si>
    <t>Reserve claim: Labour Market Evaluation Pilot: 
Jobs Plus (CDEL)</t>
  </si>
  <si>
    <t xml:space="preserve">Small and Independent Bodies </t>
  </si>
  <si>
    <t>Future Population, Migration and Social Statistics (FPMS) Programme funding (CDEL)</t>
  </si>
  <si>
    <t>Capital DEL</t>
  </si>
  <si>
    <t>Capital_DEL_General</t>
  </si>
  <si>
    <t>Carry forward to 2024-25.</t>
  </si>
  <si>
    <t>Transfer from HMT in respect of Network Rail Funding.</t>
  </si>
  <si>
    <t>Reserve Claim from HMT in respect of City Regional Deals (Forthside Land Transfer).</t>
  </si>
  <si>
    <t>Capital_DEL_FT</t>
  </si>
  <si>
    <t>Total, revised CDEL</t>
  </si>
  <si>
    <t>Table 1.2 Welsh Government block grant funding for the Spending Review 2015 period (£ million)¹</t>
  </si>
  <si>
    <t xml:space="preserve">DEL changes by department and measure  </t>
  </si>
  <si>
    <t>2020-21</t>
  </si>
  <si>
    <t xml:space="preserve">SPENDING REVIEW 2015 OUTCOME </t>
  </si>
  <si>
    <t xml:space="preserve">Resource DEL </t>
  </si>
  <si>
    <t>-</t>
  </si>
  <si>
    <t xml:space="preserve">Capital DEL </t>
  </si>
  <si>
    <t xml:space="preserve">Capital DEL Financial Transactions </t>
  </si>
  <si>
    <t xml:space="preserve">Total Spending Review Settlement </t>
  </si>
  <si>
    <t xml:space="preserve">BUDGET 2016 </t>
  </si>
  <si>
    <t xml:space="preserve">Total DEL change Budget 2016 </t>
  </si>
  <si>
    <t xml:space="preserve">MAIN ESTIMATES 2016-17 </t>
  </si>
  <si>
    <t>Total Resource DEL in-year changes</t>
  </si>
  <si>
    <t>Total Capital DEL in-year changes</t>
  </si>
  <si>
    <t>Total DEL in-year changes Main Estimates 2016-17</t>
  </si>
  <si>
    <t xml:space="preserve">AUTUMN STATEMENT 2016 </t>
  </si>
  <si>
    <t>Capital DEL change by department and measure</t>
  </si>
  <si>
    <t>Total Barnett Consequentials</t>
  </si>
  <si>
    <t xml:space="preserve">Business, Energy &amp; Industrial Strategy </t>
  </si>
  <si>
    <t>Tech Transfer</t>
  </si>
  <si>
    <t>Quality-related Research funding</t>
  </si>
  <si>
    <t xml:space="preserve">Communities &amp; Local Government </t>
  </si>
  <si>
    <t>Accelerated construction</t>
  </si>
  <si>
    <t xml:space="preserve">Affordable housing </t>
  </si>
  <si>
    <t xml:space="preserve">Housing Infrastructure Fund </t>
  </si>
  <si>
    <t xml:space="preserve">Culture, Media &amp; Sport </t>
  </si>
  <si>
    <t xml:space="preserve">2021 Rugby League World Cup </t>
  </si>
  <si>
    <t xml:space="preserve">Cycling Road World Championships </t>
  </si>
  <si>
    <t>Grammar Schools expansion</t>
  </si>
  <si>
    <t xml:space="preserve">Transport </t>
  </si>
  <si>
    <t xml:space="preserve">Local roads and public transport networks </t>
  </si>
  <si>
    <t>Road Investment Strategy top-up</t>
  </si>
  <si>
    <t>Total Capital DEL change Autumn Statement 2016</t>
  </si>
  <si>
    <t>Capital DEL Financial Transactions change</t>
  </si>
  <si>
    <t>Midlands Engine Investment Fund</t>
  </si>
  <si>
    <t>Northern Power House: Investment Fund</t>
  </si>
  <si>
    <t xml:space="preserve">Total Capital DEL Financial Transactions change Autumn Statement 2016 </t>
  </si>
  <si>
    <t>Total DEL change Budget 2016</t>
  </si>
  <si>
    <t>SPRING BUDGET 2017</t>
  </si>
  <si>
    <t xml:space="preserve">Total Barnett Consequentials </t>
  </si>
  <si>
    <t xml:space="preserve">Education </t>
  </si>
  <si>
    <t xml:space="preserve">Education capital: extend free schools programme </t>
  </si>
  <si>
    <t>Total Capital DEL change Spring Budget 2017</t>
  </si>
  <si>
    <t>Total DEL Spring Budget 2017</t>
  </si>
  <si>
    <t>AUTUMN BUDGET 2017</t>
  </si>
  <si>
    <t xml:space="preserve">Total Non-Barnett Additions </t>
  </si>
  <si>
    <t>City Deal: Swansea</t>
  </si>
  <si>
    <t>Housing Infrastructure Fund: Extend</t>
  </si>
  <si>
    <t xml:space="preserve">Land Assembly Fund </t>
  </si>
  <si>
    <t>Small sites: infrastructure and remediation</t>
  </si>
  <si>
    <t xml:space="preserve">Jodrell Bank </t>
  </si>
  <si>
    <t xml:space="preserve">Environment, Food &amp; Rural Affairs </t>
  </si>
  <si>
    <t>Flood defence investment²</t>
  </si>
  <si>
    <t xml:space="preserve">Flood defence investment - Regeneration and Growth Fund² </t>
  </si>
  <si>
    <t xml:space="preserve">Health </t>
  </si>
  <si>
    <t>NHS: additional capital</t>
  </si>
  <si>
    <t>Air Quality: Compliance Funding</t>
  </si>
  <si>
    <t>Air Quality: Clean Air Fund</t>
  </si>
  <si>
    <t xml:space="preserve">Tyne &amp; Wear Metro </t>
  </si>
  <si>
    <t xml:space="preserve">Transforming Cities Fund </t>
  </si>
  <si>
    <t xml:space="preserve">Total 5% Barnett uplift </t>
  </si>
  <si>
    <t xml:space="preserve">Fiscal Framework 5% Barnett uplift </t>
  </si>
  <si>
    <t xml:space="preserve">Total Capital DEL change Autumn Budget 2017 </t>
  </si>
  <si>
    <t>Capital DEL Financial Transactions change by department and measure</t>
  </si>
  <si>
    <t>Estate Regeneration</t>
  </si>
  <si>
    <t>Help to Buy: Equity Loan</t>
  </si>
  <si>
    <t>Home Building Fund: SMEs</t>
  </si>
  <si>
    <t>Total Capital DEL Financial Transactions change Autumn Budget 2017</t>
  </si>
  <si>
    <t>Total DEL change Autumn Budget 2017 before adjustment for tax devolution</t>
  </si>
  <si>
    <t>Total DEL change Autumn Budget 2017 after adjustment  for tax devolution</t>
  </si>
  <si>
    <t>MAIN ESTIMATES 2018</t>
  </si>
  <si>
    <t>Capital DEL in-year changes</t>
  </si>
  <si>
    <t>Budget Transfer from Business, Energy &amp; Industrial Strategy: R&amp;D</t>
  </si>
  <si>
    <t>Total DEL in-year changes Main Estimates 2017-18</t>
  </si>
  <si>
    <t>IN-YEAR CHANGES 2017-2018</t>
  </si>
  <si>
    <t>Resource DEL in-year changes</t>
  </si>
  <si>
    <t>2017-18 Estimated Outturn May 2018 (RDEL excl depreciation)</t>
  </si>
  <si>
    <t>2017-18 Provisional Outturn June 2018 (RDEL excl depreciation)</t>
  </si>
  <si>
    <t>Capital DEL in-year change</t>
  </si>
  <si>
    <t>2017-18 Estimated Outturn May 2018</t>
  </si>
  <si>
    <t>2017-18 Provisional Outturn June 2018</t>
  </si>
  <si>
    <t>Total DEL in-year changes 2017-18</t>
  </si>
  <si>
    <t>BUDGET 2018</t>
  </si>
  <si>
    <t>Total Resource DEL change Autumn Budget 2018</t>
  </si>
  <si>
    <t xml:space="preserve">Barnett Consequentials </t>
  </si>
  <si>
    <t>Health and Social Care</t>
  </si>
  <si>
    <t>Birmingham: future mobility area</t>
  </si>
  <si>
    <t>National Retraining Scheme: first phase</t>
  </si>
  <si>
    <t>Enterprise: Expand Knowledge Transfer Partnerships</t>
  </si>
  <si>
    <t>Urban Tree Planting</t>
  </si>
  <si>
    <t xml:space="preserve">Communities &amp; Local Government/Health </t>
  </si>
  <si>
    <t>Future High Streets Fund: capital</t>
  </si>
  <si>
    <t xml:space="preserve">Total Capital DEL 5% Barnett uplift </t>
  </si>
  <si>
    <t>Total Capital DEL Barnett change Autumn Budget 2018</t>
  </si>
  <si>
    <t xml:space="preserve">Non-Barnett Additions </t>
  </si>
  <si>
    <t>North Wales Growth Deal</t>
  </si>
  <si>
    <t>Total Capital DEL change Autumn Budget 2018 (including Reserve)</t>
  </si>
  <si>
    <t>Barnett Consequentials</t>
  </si>
  <si>
    <t>Future of Help to Buy: Equity Loan</t>
  </si>
  <si>
    <t>Capital Financial Transactions DEL change by department and measure</t>
  </si>
  <si>
    <t>Total Capital DEL Financial Transactions change Autumn Budget 2018</t>
  </si>
  <si>
    <t>Total DEL change Autumn Budget 2018 before adjustment for tax devolution</t>
  </si>
  <si>
    <t>Total DEL change Autumn Budget 2018 after adjustment for tax devolution</t>
  </si>
  <si>
    <t xml:space="preserve">Total DEL change over Spending Review 2015 period </t>
  </si>
  <si>
    <t>Total Resource DEL change before adjustments for tax devolution</t>
  </si>
  <si>
    <t>Total Capital DEL change before adjustments for tax devolution</t>
  </si>
  <si>
    <t>Total Capital DEL change Financial Transactions before adjustments for tax devolution</t>
  </si>
  <si>
    <t>Total DEL change before adjustment for tax devolution</t>
  </si>
  <si>
    <t xml:space="preserve">Total Welsh Government block grant over Spending Review 2015 period </t>
  </si>
  <si>
    <t>Total Resource DEL over Spending Review 2015 period before adjustment for tax devolution</t>
  </si>
  <si>
    <t>Total Capital DEL over Spending Review 2015 period before adjustment for tax devolution</t>
  </si>
  <si>
    <t>Total Capital DEL Financial Transactions over Spending Review 2015 period before adjustment for tax devolution</t>
  </si>
  <si>
    <t>Total Welsh Government block grant before adjustment for tax devolution</t>
  </si>
  <si>
    <t>Total Resource DEL adjustment for tax devolution</t>
  </si>
  <si>
    <t>Total Capital DEL adjustment for tax devolution</t>
  </si>
  <si>
    <t>Total Capital DEL Financial Transactions adjustment for tax devolution</t>
  </si>
  <si>
    <t>Total block grant tax adjustment for tax devolution</t>
  </si>
  <si>
    <t>Total Resource DEL over Spending Review 2015 period after adjustment for tax devolution</t>
  </si>
  <si>
    <t>Total Capital DEL over Spending Review 2015 period after adjustment for tax devolution</t>
  </si>
  <si>
    <t>Total Capital DEL Financial Transactions over Spending Review 2015 period after adjustment for tax devolution</t>
  </si>
  <si>
    <t>Total Welsh Government block grant after adjustment for tax devolution</t>
  </si>
  <si>
    <t>Population Data - ONS3</t>
  </si>
  <si>
    <t>BUDGET 2016</t>
  </si>
  <si>
    <t>Wales as a % of England</t>
  </si>
  <si>
    <t>AUTUMN STATEMENT 2016  AND SPRING BUDGET 2017</t>
  </si>
  <si>
    <t xml:space="preserve">AUTUMN BUDGET 2017 </t>
  </si>
  <si>
    <t xml:space="preserve">BUDGET 2018 </t>
  </si>
  <si>
    <t xml:space="preserve">¹Due to rounding, figures presented throughout this document may not sum precisely. </t>
  </si>
  <si>
    <t>²Funding for these measures will be charged to the reserve and formally added to the Welsh Government's Budget at the relevant Estimate round.</t>
  </si>
  <si>
    <t>3Data source for ONS mid-year population estimates: https://www.ons.gov.uk/peoplepopulationandcommunity/populationandmigration/populationestimates</t>
  </si>
  <si>
    <t>Department for Health and Social Care</t>
  </si>
  <si>
    <t>Department for Science, Innovation and Technology</t>
  </si>
  <si>
    <t>Department for Levelling Up, Housing and Communities: Communitie</t>
  </si>
  <si>
    <t>Department for Levelling Up, Housing and Communities</t>
  </si>
  <si>
    <t>National Cyber Security Centre</t>
  </si>
  <si>
    <t>Department for Business and Trade</t>
  </si>
  <si>
    <t xml:space="preserve">Block Grant Adjustment </t>
  </si>
  <si>
    <t>Budget Type</t>
  </si>
  <si>
    <t>Change (£m)</t>
  </si>
  <si>
    <t>% change</t>
  </si>
  <si>
    <t>Scottish Consolidated Fund: Non-Budget expenditure</t>
  </si>
  <si>
    <t>2019-20</t>
  </si>
  <si>
    <t>2021-22</t>
  </si>
  <si>
    <t>2022-23</t>
  </si>
  <si>
    <r>
      <t>£m</t>
    </r>
    <r>
      <rPr>
        <b/>
        <vertAlign val="superscript"/>
        <sz val="10"/>
        <color theme="1"/>
        <rFont val="Humnst777 Lt BT"/>
        <family val="2"/>
      </rPr>
      <t>[1]</t>
    </r>
  </si>
  <si>
    <t>Outturn</t>
  </si>
  <si>
    <t>Plans</t>
  </si>
  <si>
    <t>Tax Block Grant Adjustment</t>
  </si>
  <si>
    <t>Welfare Block Grant Adjustment</t>
  </si>
  <si>
    <t>Scottish Government Resource DEL (post Block Grant Adjustments)</t>
  </si>
  <si>
    <t>Scottish Government Capital DEL</t>
  </si>
  <si>
    <t>less depreciation &amp; impairments</t>
  </si>
  <si>
    <t>[1] Totals may not sum due to rounding</t>
  </si>
  <si>
    <t>[2] Including depreciation and impairments</t>
  </si>
  <si>
    <t>[3] Total DEL = Resource + capital – (depreciation &amp; impairments)</t>
  </si>
  <si>
    <t>Scottish Government Resource DEL (pre Block Grant Adjustments)</t>
  </si>
  <si>
    <t>2024-25</t>
  </si>
  <si>
    <t>Fiscal Framework transactions</t>
  </si>
  <si>
    <t>Non Domestic Rates Income</t>
  </si>
  <si>
    <t>National Insurance Fund Payments</t>
  </si>
  <si>
    <t xml:space="preserve">Spending Total: amounts sought this year
</t>
  </si>
  <si>
    <t>Comparison: Supplementary Estimates 
2023-24</t>
  </si>
  <si>
    <t xml:space="preserve">The level of UK Government funding for the Scottish Government in 2024-25 was largely determined at Spending Review 2021. The Statement of Funding Policy document sets out how the Barnett formula was applied. </t>
  </si>
  <si>
    <r>
      <t xml:space="preserve">Scottish Government Resource DEL plus Capital DEL </t>
    </r>
    <r>
      <rPr>
        <b/>
        <vertAlign val="superscript"/>
        <sz val="11"/>
        <color theme="1"/>
        <rFont val="Humnst777 Lt BT"/>
        <family val="2"/>
      </rPr>
      <t>[2]</t>
    </r>
  </si>
  <si>
    <r>
      <t>Total Scottish Government DEL</t>
    </r>
    <r>
      <rPr>
        <b/>
        <vertAlign val="superscript"/>
        <sz val="11"/>
        <color theme="1"/>
        <rFont val="Humnst777 Lt BT"/>
        <family val="2"/>
      </rPr>
      <t>[3]</t>
    </r>
  </si>
  <si>
    <t>Depreciation (Scottish Government Funded AME)</t>
  </si>
  <si>
    <t>Depreciation (UK Government Funded AME)</t>
  </si>
  <si>
    <t>Impairments (Scottish Government Funded AME)</t>
  </si>
  <si>
    <t>Impairments (UK Government Funded AME)</t>
  </si>
  <si>
    <t>Resource to cash adjustments for NHS and Teachers Pensions (UK Government Funded AME)</t>
  </si>
  <si>
    <t xml:space="preserve">RDEL excluding depreciation </t>
  </si>
  <si>
    <t>TOTAL UK Government and Scottish Government funded AME</t>
  </si>
  <si>
    <t>Autumn Statement 2022</t>
  </si>
  <si>
    <t>Subtotal Autumn Statement 2022</t>
  </si>
  <si>
    <t>Spring Budget 2023</t>
  </si>
  <si>
    <t>Subtotal Spring Budget 2023</t>
  </si>
  <si>
    <t>3.1 Comparison of cash grant payable to the Scotland Consolidated Fund</t>
  </si>
  <si>
    <t>CASH GRANT PAYABLE TO SCOTLAND CONSOLIDATED FUND</t>
  </si>
  <si>
    <t>Additional funding for NHS (Autumn Statement 2022)</t>
  </si>
  <si>
    <t>Core Schools Budget uplift</t>
  </si>
  <si>
    <t xml:space="preserve">LGDEL: Grant funding for Local Government elements of Adult Social Care package </t>
  </si>
  <si>
    <t>New free hours offer</t>
  </si>
  <si>
    <t>Skills Bootcamps</t>
  </si>
  <si>
    <t>Sector-Based Work Academy Programme</t>
  </si>
  <si>
    <t>Additional Funding for NHS (Spring Budget 2024)</t>
  </si>
  <si>
    <t>Shared Outcomes Fund  2 - Alternative provision specialist taskforce</t>
  </si>
  <si>
    <t xml:space="preserve">Shared Outcomes Fund 2 - Data improvement across government </t>
  </si>
  <si>
    <t>Shared Outcomes Fund  2  - Reducing Family Court Delays</t>
  </si>
  <si>
    <t>SCAPE Costs: Further Education Colleges</t>
  </si>
  <si>
    <t>Shared Outcomes Fund - CVD Healthchecks</t>
  </si>
  <si>
    <t>Shared Outcomes Fund - Early years</t>
  </si>
  <si>
    <t>Shared Outcomes Fund - UKHSA National Biosurveillance Network</t>
  </si>
  <si>
    <t>Shared Outcomes Fund: Joint Combatting Drugs Unit</t>
  </si>
  <si>
    <t>Shared Outcomes Fund: Project ADDER (Addiction, Diversion, Disruption, Enforcement and Recovery)</t>
  </si>
  <si>
    <t>Shared Outcomes Fund - BOLD Admin</t>
  </si>
  <si>
    <t>Shared Outcomes Fund - BOLD Programme</t>
  </si>
  <si>
    <t>Childcare deserts and Oases</t>
  </si>
  <si>
    <t>RDEL IFRS 16 (rental payments) depreciation cover</t>
  </si>
  <si>
    <t>Labour Market Evaluation Pilot:  Rent Support Pilot (DELA)</t>
  </si>
  <si>
    <t>Labour Market Evaluation Pilot: Rent Support Pilot (DELP)</t>
  </si>
  <si>
    <t>Labour Market Evaluation Pilot: Jobs Plus (DELP)</t>
  </si>
  <si>
    <t>Shared Outcomes Fund - Understanding the Impacts of COVID-19</t>
  </si>
  <si>
    <t xml:space="preserve">Shared Outcomes Fund - BOLD  CDEL </t>
  </si>
  <si>
    <t>BCT from DfT in respect of A75 Union Connectivity Funding.</t>
  </si>
  <si>
    <t>BCT from DLUHC in respect of Ukrainian refugees (thank you payment).</t>
  </si>
  <si>
    <t>BCT from Home Office in respect of Immigration Health Surcharge.</t>
  </si>
  <si>
    <t>MoG transfer from Cabinet Office in respect of UK Cyber Security Funding.</t>
  </si>
  <si>
    <t>Extension of Bew funding</t>
  </si>
  <si>
    <t>Replacement farm funding</t>
  </si>
  <si>
    <t>Replacement fisheries funding</t>
  </si>
  <si>
    <t>Network Rail</t>
  </si>
  <si>
    <t xml:space="preserve">                                      </t>
  </si>
  <si>
    <t>Department for Culture, Media and Sport</t>
  </si>
  <si>
    <t>SGSA License Fee Mechanism</t>
  </si>
  <si>
    <t>Damaged Picasso (GIS)</t>
  </si>
  <si>
    <t>Swimming Pool Support Fund</t>
  </si>
  <si>
    <t>BL Leeds &amp; Boston Spa</t>
  </si>
  <si>
    <t>Football Euro 2028</t>
  </si>
  <si>
    <t>VCSE Support Package - Critical Support Delivery</t>
  </si>
  <si>
    <t>Youth Investment Fund</t>
  </si>
  <si>
    <t>Shared Outcomes Fund</t>
  </si>
  <si>
    <t>Reserve Claim Exotic Diseases</t>
  </si>
  <si>
    <t>EA DRC Depreciation</t>
  </si>
  <si>
    <t>Surrender of excess IUK loans interest beyond UKRI non-RF amount</t>
  </si>
  <si>
    <t>Depreciation: DELA surrender</t>
  </si>
  <si>
    <t>Depreciation: DELP surrender</t>
  </si>
  <si>
    <t>Department of Health and Social Care</t>
  </si>
  <si>
    <t>Reserve cover agreed by CST to cover CDEL switches</t>
  </si>
  <si>
    <t>Potential middle ground  on CDEL switches</t>
  </si>
  <si>
    <t>Ministry of Housing, Communities and Local Government: Communities</t>
  </si>
  <si>
    <t>Depreciation - Admin</t>
  </si>
  <si>
    <t>Additional depreciation request</t>
  </si>
  <si>
    <t>Ministry of Housing, Communities and Local Government: Local Government</t>
  </si>
  <si>
    <t>City Of London Offset</t>
  </si>
  <si>
    <t>PFI Joint service centre</t>
  </si>
  <si>
    <t>Cyber and digital modernisation</t>
  </si>
  <si>
    <t>Depreciaton charges</t>
  </si>
  <si>
    <t>Return of DHSC SOF BOLD funding</t>
  </si>
  <si>
    <t>Water Services Regulation Authority (OFWAT)</t>
  </si>
  <si>
    <t>House of Commons: Members</t>
  </si>
  <si>
    <t>HM Land Registry</t>
  </si>
  <si>
    <t>Food Standards Agency</t>
  </si>
  <si>
    <t>Crown Prosecution Service</t>
  </si>
  <si>
    <t>Law Officer's Departments</t>
  </si>
  <si>
    <t>Law Officer's Departments (Depreciation surrender)</t>
  </si>
  <si>
    <t>Law Officer's Departments (RDEL Surrender)</t>
  </si>
  <si>
    <t>Subtotal Supplementary Estimates 2024-25</t>
  </si>
  <si>
    <t>Museums Infrastructure Fund</t>
  </si>
  <si>
    <t>NHM Research Facility</t>
  </si>
  <si>
    <t>Department for Energy Security and Net Zero</t>
  </si>
  <si>
    <t>Surrender</t>
  </si>
  <si>
    <t>Reserve Claim for Shared Outcome Funding (Pathsafe)</t>
  </si>
  <si>
    <t>Surrender of excess on New Deal for Northern Ireland</t>
  </si>
  <si>
    <t>Additional CDEL Surrender</t>
  </si>
  <si>
    <t>Ringfence surrender: Fraud Compensation Fund (CDEL)</t>
  </si>
  <si>
    <t>Ringfence surrender: ONR Loan (CDEL)</t>
  </si>
  <si>
    <t>COVID vaccine credits</t>
  </si>
  <si>
    <t>Return of unused Prison Capacity budgets</t>
  </si>
  <si>
    <t>Return of Blackpool Court funding from MHCLG</t>
  </si>
  <si>
    <t>House of Commons: Administration (Capital Surrender)</t>
  </si>
  <si>
    <t>Subtotal Supplementray Estimates 2024-25</t>
  </si>
  <si>
    <t>Supplementary Estimates 2024-25</t>
  </si>
  <si>
    <t>BCT from Cabinet Office iro Local Pathfinders to reduce child poverty</t>
  </si>
  <si>
    <t>BCT from DHSC for Voluntary Scheme for Branded Medicines Pricing and Access (VPAG)</t>
  </si>
  <si>
    <t>City Regional Deals</t>
  </si>
  <si>
    <t>Reserve support</t>
  </si>
  <si>
    <t>Cash Management Scheme rebate 2023-24</t>
  </si>
  <si>
    <t>Immigration Health Surcharge (2023-24)</t>
  </si>
  <si>
    <t>PATHSAFE project (for Food Standards Scotland)</t>
  </si>
  <si>
    <t>Cabinet Office</t>
  </si>
  <si>
    <t xml:space="preserve">BCT to Cabinet Office in relation to Civil Service Live </t>
  </si>
  <si>
    <t>Ministry of Housing, Communities and Local Government</t>
  </si>
  <si>
    <t>BCT from DfT iro Regional Connectivity PSO Services (Dundee)  (Dundee to London Heathrow air service)</t>
  </si>
  <si>
    <t>BCT to DfT iro A75 Union Connectivity Funding (return of funding)</t>
  </si>
  <si>
    <t>BCT from DHSC in respect of the infected blood support scheme (HIV-related costs ) - legal and admin costs</t>
  </si>
  <si>
    <t>BCT from DHSC in respect of the infected blood support scheme (HIV-related costs )</t>
  </si>
  <si>
    <t>BCT from HMRC iro Hidden Economy Conditionality (LG)</t>
  </si>
  <si>
    <t>BCT from HMRC to support additional debt advice</t>
  </si>
  <si>
    <t>BCT transfer from Home Office iro Immigration Health Surcharge</t>
  </si>
  <si>
    <t>BCT from Home Office to fund the Interpol General Assembly.</t>
  </si>
  <si>
    <t>BCT from MoJ iro some work is transferring from HMCTS to SCTS</t>
  </si>
  <si>
    <t>Student Loans Adjustment</t>
  </si>
  <si>
    <t>BCT from National Security Secretariat in relation to Integrated Security Fund</t>
  </si>
  <si>
    <t>Subtotal Supplementary Estaimtes 2024-25</t>
  </si>
  <si>
    <t>Autumn Budget 2024</t>
  </si>
  <si>
    <t>City and Growth Deals</t>
  </si>
  <si>
    <t>McCloud corrective payments</t>
  </si>
  <si>
    <t>Subtotal Autumn Budget 2024</t>
  </si>
  <si>
    <t xml:space="preserve">Portfolio Management Office </t>
  </si>
  <si>
    <t xml:space="preserve">Central Administration </t>
  </si>
  <si>
    <t xml:space="preserve">Departmental Unallocated Provision </t>
  </si>
  <si>
    <t xml:space="preserve">Integration </t>
  </si>
  <si>
    <t xml:space="preserve">Neighbourhood Planning: Supporting Communities </t>
  </si>
  <si>
    <t xml:space="preserve">PRS Research &amp; Reviews </t>
  </si>
  <si>
    <t xml:space="preserve">Red Team - Non Flooding </t>
  </si>
  <si>
    <t xml:space="preserve">Building Safety Regulator </t>
  </si>
  <si>
    <t xml:space="preserve">Scheme Designs </t>
  </si>
  <si>
    <t xml:space="preserve">Hong Kong </t>
  </si>
  <si>
    <t xml:space="preserve">Port Talbot Transition Board </t>
  </si>
  <si>
    <t xml:space="preserve">Planning Capacity &amp; Capability </t>
  </si>
  <si>
    <t xml:space="preserve">Cambridge Strategy Unit  (Operation Cromwell) </t>
  </si>
  <si>
    <t xml:space="preserve">Ministry of Housing, Communities and Local Government: Local Government </t>
  </si>
  <si>
    <t xml:space="preserve">Arts Bodies </t>
  </si>
  <si>
    <t xml:space="preserve">Government Art Collection </t>
  </si>
  <si>
    <t xml:space="preserve">Support For The Arts Sector </t>
  </si>
  <si>
    <t xml:space="preserve">Heritage Bodies </t>
  </si>
  <si>
    <t xml:space="preserve">Listed Places Of Worship </t>
  </si>
  <si>
    <t xml:space="preserve">Support For The Heritage Sector </t>
  </si>
  <si>
    <t xml:space="preserve">Museums And Galleries </t>
  </si>
  <si>
    <t xml:space="preserve">Pfi Funding For Library Projects </t>
  </si>
  <si>
    <t xml:space="preserve">Support For The Museums And Galleries Sector </t>
  </si>
  <si>
    <t xml:space="preserve">Administration </t>
  </si>
  <si>
    <t>Research</t>
  </si>
  <si>
    <t xml:space="preserve">PFI Funding For Sports &amp; Leisure Facilities </t>
  </si>
  <si>
    <t xml:space="preserve">Support For The Sports Sector </t>
  </si>
  <si>
    <t xml:space="preserve">Early Years La School Funding </t>
  </si>
  <si>
    <t xml:space="preserve">Grants To LA Schools </t>
  </si>
  <si>
    <t xml:space="preserve">16-19 Grants to Academies </t>
  </si>
  <si>
    <t xml:space="preserve">LA &amp; Maintained Teachers Pay </t>
  </si>
  <si>
    <t xml:space="preserve">Academy Sector Teachers </t>
  </si>
  <si>
    <t>Other Non Maintained Schools Teachers Pay</t>
  </si>
  <si>
    <t>Qualifications</t>
  </si>
  <si>
    <t xml:space="preserve">Water Quality Programme </t>
  </si>
  <si>
    <t xml:space="preserve">Water, Commercial Programme </t>
  </si>
  <si>
    <t xml:space="preserve">Windsor Framework Programme </t>
  </si>
  <si>
    <t>Animal And Plant Health Agency</t>
  </si>
  <si>
    <t xml:space="preserve">Central Finance Ongoing Activity </t>
  </si>
  <si>
    <t xml:space="preserve">Finance Operations </t>
  </si>
  <si>
    <t xml:space="preserve">Sas Doctors' Deal </t>
  </si>
  <si>
    <t xml:space="preserve">Consultants Deal </t>
  </si>
  <si>
    <t xml:space="preserve">Elective Overperformance Funding </t>
  </si>
  <si>
    <t xml:space="preserve">Covid Antivirals Procurement And Deployment Of 2.45m Doses Committed To By DHSC </t>
  </si>
  <si>
    <t>Industrial Action Pressure</t>
  </si>
  <si>
    <t xml:space="preserve">Primary Care Recovery Plan </t>
  </si>
  <si>
    <t>Pay Words Of Comfort</t>
  </si>
  <si>
    <t>Junior Doctors Pay</t>
  </si>
  <si>
    <t>Savings Imposed</t>
  </si>
  <si>
    <t>Elective Activity</t>
  </si>
  <si>
    <t>Reserve Cover (New)</t>
  </si>
  <si>
    <t>Imbalance</t>
  </si>
  <si>
    <t xml:space="preserve">Corporate And Delivery </t>
  </si>
  <si>
    <t xml:space="preserve">Public Safety Group </t>
  </si>
  <si>
    <t xml:space="preserve">Internal Direct Prosecution Costs </t>
  </si>
  <si>
    <t>AB24 funding: Household Support Fund</t>
  </si>
  <si>
    <t xml:space="preserve">Registration &amp; Regulation Of Charities </t>
  </si>
  <si>
    <t xml:space="preserve">Qualifications And Examinations Regulation </t>
  </si>
  <si>
    <t xml:space="preserve">Central Allocations </t>
  </si>
  <si>
    <t xml:space="preserve">Consumer Protection </t>
  </si>
  <si>
    <t>Business and Trade</t>
  </si>
  <si>
    <t>Steel Support</t>
  </si>
  <si>
    <t xml:space="preserve">Creative Industries Growth Moment </t>
  </si>
  <si>
    <t>Lionesses Future Fund</t>
  </si>
  <si>
    <t>Freedom Bodies - Voted Loans</t>
  </si>
  <si>
    <t>Freedom Bodies Non-cash Cover for self-generated reserves</t>
  </si>
  <si>
    <t xml:space="preserve">National Theatre </t>
  </si>
  <si>
    <t>National Film and Theatre School</t>
  </si>
  <si>
    <t xml:space="preserve">Theatre Clywd </t>
  </si>
  <si>
    <t>Core pressures</t>
  </si>
  <si>
    <t>Grants to farmers and internal drainage boards to remediate flood damage</t>
  </si>
  <si>
    <t>Cambridge transport</t>
  </si>
  <si>
    <t>Additional levelling up projects</t>
  </si>
  <si>
    <t>Crown Works</t>
  </si>
  <si>
    <t>Shared Outcomes Fund Housing Quality</t>
  </si>
  <si>
    <t xml:space="preserve">TfL </t>
  </si>
  <si>
    <t>Levelling Up Fund</t>
  </si>
  <si>
    <t>Autumn Budget / Supplementary Estimates</t>
  </si>
  <si>
    <t>Additional Funding</t>
  </si>
  <si>
    <t>Barnett</t>
  </si>
  <si>
    <t>Non Barnett</t>
  </si>
  <si>
    <t>Total</t>
  </si>
  <si>
    <t xml:space="preserve">Control Totals </t>
  </si>
  <si>
    <t>Resource DEL</t>
  </si>
  <si>
    <t>o/w Resource DEL excl Depr</t>
  </si>
  <si>
    <t>o/w Resource DEL General Depreciation</t>
  </si>
  <si>
    <t>o/w Resource DEL SL Depreciation</t>
  </si>
  <si>
    <t>o/w General CDEL in PSGI</t>
  </si>
  <si>
    <t>o/w Financial Transactions Capital</t>
  </si>
  <si>
    <t>TDEL</t>
  </si>
  <si>
    <t>Memoranda</t>
  </si>
  <si>
    <t>NHS Infected Blood Interim Payments  (CAME) - BCT from DHSC</t>
  </si>
  <si>
    <t>Set at Autumn Budget 2024</t>
  </si>
  <si>
    <t>Tackling antisemitism</t>
  </si>
  <si>
    <t>RDEL surrender due to the reclassification of the Further Education sector as public sector</t>
  </si>
  <si>
    <t>Demand pressures</t>
  </si>
  <si>
    <t>Admin</t>
  </si>
  <si>
    <t>Depreciation - Programme budget to cover BCT to HSE</t>
  </si>
  <si>
    <t>Depreciation - Programme budget for ALBs</t>
  </si>
  <si>
    <t>OFQUAL - Increase in employer pension contribution costs (SCAPE)</t>
  </si>
  <si>
    <t xml:space="preserve">Food Standards Agency </t>
  </si>
  <si>
    <t>High Speed Two ALB</t>
  </si>
  <si>
    <t xml:space="preserve">Rail Markets South </t>
  </si>
  <si>
    <t xml:space="preserve">Bus Service Operator Grants </t>
  </si>
  <si>
    <t>Central Allocations</t>
  </si>
  <si>
    <t xml:space="preserve">Safety Net </t>
  </si>
  <si>
    <t>Cross Cutting Themes</t>
  </si>
  <si>
    <t xml:space="preserve">SPS Borders And Boundaries </t>
  </si>
  <si>
    <t xml:space="preserve">DDTS Centrally Held Programme </t>
  </si>
  <si>
    <t>Education Endowment Foundation</t>
  </si>
  <si>
    <t>IFRS16 CDEL surrender (OFQUAL)</t>
  </si>
  <si>
    <t xml:space="preserve">Department for Levelling Up, Housing and Communities: Communities </t>
  </si>
  <si>
    <t>Supplementary Estimates 
2024-25 (£m)</t>
  </si>
  <si>
    <t xml:space="preserve">Business Programme </t>
  </si>
  <si>
    <t>Non Ringfenced RDEL surrender</t>
  </si>
  <si>
    <t>Non Ringfenced CDEL surrender</t>
  </si>
  <si>
    <t>Serious Fraud Office</t>
  </si>
  <si>
    <t>BCT to UK Health and Security Agency in respect of Covid-19 (return of 2023-24 funding).</t>
  </si>
  <si>
    <t>Main Estimates 2024-25 (£m)</t>
  </si>
  <si>
    <t>Supplementary Estimates 2023-24 (£m)</t>
  </si>
  <si>
    <t xml:space="preserve">Multiplier freeze 2023-24 </t>
  </si>
  <si>
    <t xml:space="preserve">Shared Outcomes Fund  2 - Alternative provision specialist taskforce </t>
  </si>
  <si>
    <t>Shared Outcomes Fund  2 - Family hubs  - growing up well</t>
  </si>
  <si>
    <t xml:space="preserve">Shared Outcomes Fund  2  - Send Specialist Taskforce </t>
  </si>
  <si>
    <t xml:space="preserve">Office Of His Majesty's Chief Inspector </t>
  </si>
  <si>
    <t xml:space="preserve">NHS Long-Term Workforce Plan </t>
  </si>
  <si>
    <t>ODA Issue</t>
  </si>
  <si>
    <t>Immigration Health Surcharge - owed from 2023-24</t>
  </si>
  <si>
    <t>DHSC cover for CDEL switches</t>
  </si>
  <si>
    <t>BCT from MHCLG iro the Children and Young People’s Resettlement Fund</t>
  </si>
  <si>
    <t>BCT from MHCLG iro Hong Kong BN(O) Welcome Programme (VCSE funding )</t>
  </si>
  <si>
    <t>BCT from MHCLG iro Ukrainian refugees (Homes for Ukraine Thank you payment)</t>
  </si>
  <si>
    <t>BCT from MHCLG iro Ukrainian refugees (Homes for Ukraine - Allied Schemes, Homelessness Top-Up)</t>
  </si>
  <si>
    <t>FTs flexibilities</t>
  </si>
  <si>
    <t>BCT from DSIT iro Reaching 100% (R100) Programme</t>
  </si>
  <si>
    <t>BCT from DESNZ to cover half of the total study costs for Project Willow cross site study</t>
  </si>
  <si>
    <t>2024-25 Pay: Afc And Awards &amp; Consultant Pay</t>
  </si>
  <si>
    <t>Machinery of Government</t>
  </si>
  <si>
    <t xml:space="preserve">HMLR General </t>
  </si>
  <si>
    <t>ALB Partnership And Public Appointments (NE)</t>
  </si>
  <si>
    <t xml:space="preserve">ALB Partnership And Public Appointments Flood (EA) (NDPB) </t>
  </si>
  <si>
    <t>3.3 (a) Cash grant payable to the Scotland Consolidated Fund 2024-25</t>
  </si>
  <si>
    <t>3.3 (b) Control totals for the Scottish Government in 2024-25 including breakdown of main programme of AME spending</t>
  </si>
  <si>
    <t>3.4 (a) Resource DEL funding changes since Spending Review 2021</t>
  </si>
  <si>
    <t>3.4 (b) Capital DEL funding changes since Spending Review 2021</t>
  </si>
  <si>
    <t>3.5 Scottish Government DEL Funding 2019-20 to 2024-25</t>
  </si>
  <si>
    <t>Comparison: Main Estimates 
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</si>
</sst>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0"/>
    <numFmt numFmtId="165" formatCode="#,##0.0"/>
    <numFmt numFmtId="166" formatCode="0.0%"/>
    <numFmt numFmtId="167" formatCode="0.000"/>
    <numFmt numFmtId="168" formatCode="_-* #,##0.000_-;\-* #,##0.000_-;_-* &quot;-&quot;??_-;_-@_-"/>
    <numFmt numFmtId="169" formatCode="#,##0,;&quot;-&quot;#,##0,"/>
    <numFmt numFmtId="170" formatCode="#,##0.0000000"/>
  </numFmts>
  <fonts count="67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Humnst777 Lt BT"/>
      <family val="2"/>
    </font>
    <font>
      <b/>
      <sz val="11"/>
      <color theme="1"/>
      <name val="Humnst777 Lt BT"/>
      <family val="2"/>
    </font>
    <font>
      <sz val="11"/>
      <name val="Arial"/>
      <family val="2"/>
    </font>
    <font>
      <sz val="11"/>
      <color theme="1"/>
      <name val="Humnst777 Lt BT"/>
      <family val="2"/>
    </font>
    <font>
      <sz val="11"/>
      <color theme="1"/>
      <name val="Calibri"/>
      <family val="2"/>
    </font>
    <font>
      <b/>
      <sz val="10"/>
      <color theme="1"/>
      <name val="Humnst777 Lt BT"/>
      <family val="2"/>
    </font>
    <font>
      <sz val="10"/>
      <color theme="1"/>
      <name val="Humnst777 Lt BT"/>
      <family val="2"/>
    </font>
    <font>
      <b/>
      <i/>
      <sz val="10"/>
      <color theme="1"/>
      <name val="Humnst777 Lt BT"/>
      <family val="2"/>
    </font>
    <font>
      <b/>
      <i/>
      <sz val="14"/>
      <color theme="1"/>
      <name val="Humnst777 Lt BT"/>
      <family val="2"/>
    </font>
    <font>
      <sz val="10"/>
      <color rgb="FF000000"/>
      <name val="Humnst777 Lt BT"/>
      <family val="2"/>
    </font>
    <font>
      <b/>
      <sz val="11"/>
      <color rgb="FF0066CC"/>
      <name val="Humnst777 Lt BT"/>
      <family val="2"/>
    </font>
    <font>
      <b/>
      <sz val="10"/>
      <color rgb="FF000000"/>
      <name val="Humnst777 Lt BT"/>
      <family val="2"/>
    </font>
    <font>
      <b/>
      <sz val="10"/>
      <color rgb="FF0066CC"/>
      <name val="Humnst777 Lt BT"/>
      <family val="2"/>
    </font>
    <font>
      <b/>
      <sz val="10"/>
      <color rgb="FFFFFFFF"/>
      <name val="Humnst777 Lt BT"/>
      <family val="2"/>
    </font>
    <font>
      <b/>
      <i/>
      <sz val="10"/>
      <color rgb="FF0070C0"/>
      <name val="Humnst777 Lt BT"/>
      <family val="2"/>
    </font>
    <font>
      <b/>
      <i/>
      <sz val="10"/>
      <color rgb="FF000000"/>
      <name val="Humnst777 Lt BT"/>
      <family val="2"/>
    </font>
    <font>
      <b/>
      <sz val="10"/>
      <color rgb="FF0070C0"/>
      <name val="Humnst777 Lt BT"/>
      <family val="2"/>
    </font>
    <font>
      <b/>
      <i/>
      <sz val="10"/>
      <color rgb="FF0066CC"/>
      <name val="Humnst777 Lt BT"/>
      <family val="2"/>
    </font>
    <font>
      <sz val="10"/>
      <color rgb="FF0066CC"/>
      <name val="Humnst777 Lt BT"/>
      <family val="2"/>
    </font>
    <font>
      <sz val="11"/>
      <color theme="1"/>
      <name val="Humnst777 Lt BT"/>
      <family val="2"/>
    </font>
    <font>
      <sz val="11"/>
      <name val="Humnst777 Lt BT"/>
      <family val="2"/>
    </font>
    <font>
      <i/>
      <sz val="11"/>
      <color theme="1"/>
      <name val="Humnst777 Lt BT"/>
      <family val="2"/>
    </font>
    <font>
      <b/>
      <sz val="11"/>
      <name val="Humnst777 Lt BT"/>
      <family val="2"/>
    </font>
    <font>
      <b/>
      <i/>
      <sz val="12"/>
      <color theme="1"/>
      <name val="Humnst777 Lt BT"/>
      <family val="2"/>
    </font>
    <font>
      <b/>
      <sz val="14"/>
      <color rgb="FF000000"/>
      <name val="Humnst777 Lt BT"/>
      <family val="2"/>
    </font>
    <font>
      <sz val="11"/>
      <color theme="1"/>
      <name val="Humnst777 Lt BT"/>
      <family val="2"/>
    </font>
    <font>
      <b/>
      <sz val="11"/>
      <color theme="1"/>
      <name val="Humnst777 Lt BT"/>
      <family val="2"/>
    </font>
    <font>
      <sz val="11"/>
      <name val="Humnst777 Lt BT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Humnst777 Lt BT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rgb="FF000000"/>
      <name val="Humnst777 Lt BT"/>
      <family val="2"/>
    </font>
    <font>
      <b/>
      <i/>
      <sz val="11"/>
      <color theme="1"/>
      <name val="Humnst777 Lt BT"/>
      <family val="2"/>
    </font>
    <font>
      <b/>
      <sz val="11"/>
      <name val="Humnst777 Lt BT"/>
      <family val="2"/>
    </font>
    <font>
      <i/>
      <sz val="11"/>
      <color theme="1"/>
      <name val="Calibri"/>
      <family val="2"/>
      <scheme val="minor"/>
    </font>
    <font>
      <sz val="11"/>
      <color rgb="FFFF0000"/>
      <name val="Humnst777 Lt BT"/>
      <family val="2"/>
    </font>
    <font>
      <b/>
      <vertAlign val="superscript"/>
      <sz val="10"/>
      <color theme="1"/>
      <name val="Humnst777 Lt BT"/>
      <family val="2"/>
    </font>
    <font>
      <sz val="11"/>
      <color rgb="FF00B050"/>
      <name val="Humnst777 Lt BT"/>
      <family val="2"/>
    </font>
    <font>
      <b/>
      <sz val="8"/>
      <color rgb="FF0000FF"/>
      <name val="Arial"/>
      <family val="2"/>
    </font>
    <font>
      <b/>
      <sz val="8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i/>
      <sz val="11"/>
      <color theme="1"/>
      <name val="Humnst777 Lt BT"/>
      <family val="2"/>
    </font>
    <font>
      <i/>
      <sz val="11"/>
      <name val="Humnst777 Lt BT"/>
      <family val="2"/>
    </font>
    <font>
      <sz val="9"/>
      <color theme="1"/>
      <name val="Segoe UI"/>
      <family val="2"/>
    </font>
    <font>
      <b/>
      <sz val="11"/>
      <color rgb="FF00B050"/>
      <name val="Arial"/>
      <family val="2"/>
    </font>
    <font>
      <b/>
      <sz val="11"/>
      <color rgb="FF000000"/>
      <name val="Humnst777 Lt BT"/>
      <family val="2"/>
    </font>
    <font>
      <b/>
      <sz val="11"/>
      <color rgb="FF000000"/>
      <name val="Humnst777 Lt BT"/>
      <family val="2"/>
    </font>
    <font>
      <i/>
      <sz val="11"/>
      <name val="Calibri"/>
      <family val="2"/>
      <scheme val="minor"/>
    </font>
    <font>
      <b/>
      <vertAlign val="superscript"/>
      <sz val="11"/>
      <color theme="1"/>
      <name val="Humnst777 Lt BT"/>
      <family val="2"/>
    </font>
    <font>
      <sz val="11"/>
      <color theme="1"/>
      <name val="Arial"/>
      <family val="2"/>
    </font>
    <font>
      <sz val="10"/>
      <color theme="1"/>
      <name val="Tahoma"/>
      <family val="2"/>
    </font>
    <font>
      <sz val="12"/>
      <name val="Humnst777 Lt BT"/>
      <family val="2"/>
    </font>
    <font>
      <sz val="10"/>
      <color rgb="FFFF0000"/>
      <name val="Arial"/>
      <family val="2"/>
    </font>
    <font>
      <b/>
      <sz val="11"/>
      <color rgb="FF00B050"/>
      <name val="Humnst777 Lt BT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CCCCFF"/>
        <bgColor rgb="FFCCCCFF"/>
      </patternFill>
    </fill>
    <fill>
      <patternFill patternType="solid">
        <fgColor rgb="FF305496"/>
        <bgColor rgb="FF305496"/>
      </patternFill>
    </fill>
    <fill>
      <patternFill patternType="solid">
        <fgColor rgb="FFD9D9D9"/>
        <bgColor rgb="FFD9D9D9"/>
      </patternFill>
    </fill>
    <fill>
      <patternFill patternType="solid">
        <fgColor rgb="FF00B050"/>
        <bgColor rgb="FF00B05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999FF"/>
        <bgColor rgb="FF9999FF"/>
      </patternFill>
    </fill>
    <fill>
      <patternFill patternType="solid">
        <fgColor theme="0" tint="-0.249977111117893"/>
        <bgColor indexed="64"/>
      </patternFill>
    </fill>
  </fills>
  <borders count="1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thick">
        <color rgb="FF002060"/>
      </bottom>
      <diagonal/>
    </border>
    <border>
      <left/>
      <right style="medium">
        <color rgb="FF0070C0"/>
      </right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/>
      <right/>
      <top/>
      <bottom style="thick">
        <color rgb="FF002060"/>
      </bottom>
      <diagonal/>
    </border>
    <border>
      <left/>
      <right/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</borders>
  <cellStyleXfs count="140">
    <xf numFmtId="0" fontId="0" fillId="0" borderId="0"/>
    <xf numFmtId="43" fontId="35" fillId="0" borderId="0" applyFont="0" applyFill="0" applyBorder="0" applyAlignment="0" applyProtection="0"/>
    <xf numFmtId="0" fontId="6" fillId="0" borderId="2"/>
    <xf numFmtId="0" fontId="5" fillId="0" borderId="2"/>
    <xf numFmtId="0" fontId="4" fillId="0" borderId="2"/>
    <xf numFmtId="0" fontId="48" fillId="0" borderId="2" applyNumberFormat="0" applyBorder="0" applyProtection="0"/>
    <xf numFmtId="0" fontId="48" fillId="0" borderId="99" applyNumberFormat="0" applyProtection="0">
      <alignment horizontal="right"/>
    </xf>
    <xf numFmtId="0" fontId="49" fillId="12" borderId="2" applyNumberFormat="0" applyBorder="0" applyProtection="0">
      <alignment horizontal="right" vertical="top" wrapText="1"/>
    </xf>
    <xf numFmtId="169" fontId="49" fillId="12" borderId="100" applyProtection="0">
      <alignment wrapText="1"/>
    </xf>
    <xf numFmtId="9" fontId="37" fillId="0" borderId="2" applyFont="0" applyFill="0" applyBorder="0" applyAlignment="0" applyProtection="0"/>
    <xf numFmtId="0" fontId="50" fillId="0" borderId="2"/>
    <xf numFmtId="43" fontId="50" fillId="0" borderId="2" applyFont="0" applyFill="0" applyBorder="0" applyAlignment="0" applyProtection="0"/>
    <xf numFmtId="0" fontId="4" fillId="0" borderId="2"/>
    <xf numFmtId="0" fontId="51" fillId="0" borderId="2"/>
    <xf numFmtId="0" fontId="51" fillId="0" borderId="2"/>
    <xf numFmtId="0" fontId="4" fillId="0" borderId="2"/>
    <xf numFmtId="43" fontId="50" fillId="0" borderId="2" applyFont="0" applyFill="0" applyBorder="0" applyAlignment="0" applyProtection="0"/>
    <xf numFmtId="0" fontId="51" fillId="0" borderId="2"/>
    <xf numFmtId="0" fontId="39" fillId="0" borderId="2"/>
    <xf numFmtId="0" fontId="39" fillId="0" borderId="2"/>
    <xf numFmtId="0" fontId="52" fillId="0" borderId="2"/>
    <xf numFmtId="0" fontId="52" fillId="0" borderId="2"/>
    <xf numFmtId="0" fontId="52" fillId="0" borderId="2"/>
    <xf numFmtId="9" fontId="3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2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50" fillId="0" borderId="2" applyFont="0" applyFill="0" applyBorder="0" applyAlignment="0" applyProtection="0"/>
    <xf numFmtId="43" fontId="35" fillId="0" borderId="2" applyFont="0" applyFill="0" applyBorder="0" applyAlignment="0" applyProtection="0"/>
    <xf numFmtId="43" fontId="35" fillId="0" borderId="2" applyFont="0" applyFill="0" applyBorder="0" applyAlignment="0" applyProtection="0"/>
    <xf numFmtId="43" fontId="35" fillId="0" borderId="2" applyFont="0" applyFill="0" applyBorder="0" applyAlignment="0" applyProtection="0"/>
    <xf numFmtId="43" fontId="35" fillId="0" borderId="2" applyFont="0" applyFill="0" applyBorder="0" applyAlignment="0" applyProtection="0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51" fillId="0" borderId="2"/>
    <xf numFmtId="0" fontId="52" fillId="0" borderId="2"/>
    <xf numFmtId="0" fontId="39" fillId="0" borderId="2"/>
    <xf numFmtId="0" fontId="2" fillId="0" borderId="2"/>
    <xf numFmtId="0" fontId="2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35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61" fillId="0" borderId="2"/>
    <xf numFmtId="0" fontId="62" fillId="0" borderId="2"/>
    <xf numFmtId="0" fontId="50" fillId="0" borderId="2"/>
    <xf numFmtId="0" fontId="39" fillId="0" borderId="2"/>
    <xf numFmtId="0" fontId="2" fillId="0" borderId="2"/>
    <xf numFmtId="0" fontId="52" fillId="0" borderId="2"/>
    <xf numFmtId="0" fontId="2" fillId="0" borderId="2"/>
    <xf numFmtId="0" fontId="39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52" fillId="0" borderId="2"/>
    <xf numFmtId="0" fontId="35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2" fillId="0" borderId="2"/>
    <xf numFmtId="0" fontId="35" fillId="0" borderId="2"/>
    <xf numFmtId="9" fontId="2" fillId="0" borderId="2" applyFont="0" applyFill="0" applyBorder="0" applyAlignment="0" applyProtection="0"/>
    <xf numFmtId="9" fontId="66" fillId="0" borderId="0" applyFont="0" applyFill="0" applyBorder="0" applyAlignment="0" applyProtection="0"/>
  </cellStyleXfs>
  <cellXfs count="581">
    <xf numFmtId="0" fontId="0" fillId="0" borderId="0" xfId="0"/>
    <xf numFmtId="0" fontId="7" fillId="0" borderId="0" xfId="0" applyFont="1"/>
    <xf numFmtId="0" fontId="10" fillId="0" borderId="0" xfId="0" applyFont="1"/>
    <xf numFmtId="164" fontId="10" fillId="0" borderId="2" xfId="0" applyNumberFormat="1" applyFont="1" applyBorder="1"/>
    <xf numFmtId="165" fontId="10" fillId="0" borderId="2" xfId="0" applyNumberFormat="1" applyFont="1" applyBorder="1"/>
    <xf numFmtId="165" fontId="10" fillId="0" borderId="3" xfId="0" applyNumberFormat="1" applyFont="1" applyBorder="1"/>
    <xf numFmtId="165" fontId="10" fillId="0" borderId="0" xfId="0" applyNumberFormat="1" applyFont="1"/>
    <xf numFmtId="164" fontId="10" fillId="0" borderId="0" xfId="0" applyNumberFormat="1" applyFont="1"/>
    <xf numFmtId="165" fontId="8" fillId="0" borderId="5" xfId="0" applyNumberFormat="1" applyFont="1" applyBorder="1"/>
    <xf numFmtId="0" fontId="8" fillId="0" borderId="0" xfId="0" applyFont="1"/>
    <xf numFmtId="0" fontId="8" fillId="0" borderId="6" xfId="0" applyFont="1" applyBorder="1"/>
    <xf numFmtId="0" fontId="8" fillId="0" borderId="7" xfId="0" applyFont="1" applyBorder="1"/>
    <xf numFmtId="164" fontId="10" fillId="0" borderId="7" xfId="0" applyNumberFormat="1" applyFont="1" applyBorder="1"/>
    <xf numFmtId="0" fontId="8" fillId="0" borderId="8" xfId="0" applyFont="1" applyBorder="1"/>
    <xf numFmtId="164" fontId="8" fillId="0" borderId="2" xfId="0" applyNumberFormat="1" applyFont="1" applyBorder="1"/>
    <xf numFmtId="0" fontId="10" fillId="0" borderId="6" xfId="0" applyFont="1" applyBorder="1" applyAlignment="1">
      <alignment horizontal="left"/>
    </xf>
    <xf numFmtId="165" fontId="10" fillId="0" borderId="8" xfId="0" applyNumberFormat="1" applyFont="1" applyBorder="1"/>
    <xf numFmtId="164" fontId="8" fillId="0" borderId="9" xfId="0" applyNumberFormat="1" applyFont="1" applyBorder="1"/>
    <xf numFmtId="0" fontId="8" fillId="0" borderId="1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10" fillId="0" borderId="10" xfId="0" applyFont="1" applyBorder="1"/>
    <xf numFmtId="165" fontId="13" fillId="0" borderId="0" xfId="0" applyNumberFormat="1" applyFont="1" applyAlignment="1">
      <alignment horizontal="left" wrapText="1"/>
    </xf>
    <xf numFmtId="0" fontId="13" fillId="0" borderId="0" xfId="0" applyFont="1"/>
    <xf numFmtId="0" fontId="10" fillId="0" borderId="12" xfId="0" applyFont="1" applyBorder="1" applyAlignment="1">
      <alignment horizontal="left"/>
    </xf>
    <xf numFmtId="0" fontId="8" fillId="0" borderId="12" xfId="0" applyFont="1" applyBorder="1"/>
    <xf numFmtId="165" fontId="13" fillId="0" borderId="0" xfId="0" applyNumberFormat="1" applyFont="1" applyAlignment="1">
      <alignment horizontal="left"/>
    </xf>
    <xf numFmtId="0" fontId="15" fillId="0" borderId="0" xfId="0" applyFont="1"/>
    <xf numFmtId="0" fontId="16" fillId="0" borderId="0" xfId="0" applyFont="1"/>
    <xf numFmtId="165" fontId="16" fillId="0" borderId="0" xfId="0" applyNumberFormat="1" applyFont="1" applyAlignment="1">
      <alignment horizontal="left" wrapText="1"/>
    </xf>
    <xf numFmtId="165" fontId="16" fillId="0" borderId="0" xfId="0" applyNumberFormat="1" applyFont="1" applyAlignment="1">
      <alignment horizontal="left"/>
    </xf>
    <xf numFmtId="165" fontId="11" fillId="0" borderId="0" xfId="0" applyNumberFormat="1" applyFont="1"/>
    <xf numFmtId="3" fontId="17" fillId="0" borderId="0" xfId="0" applyNumberFormat="1" applyFont="1"/>
    <xf numFmtId="165" fontId="18" fillId="0" borderId="0" xfId="0" applyNumberFormat="1" applyFont="1" applyAlignment="1">
      <alignment horizontal="right" wrapText="1"/>
    </xf>
    <xf numFmtId="0" fontId="18" fillId="0" borderId="14" xfId="0" applyFont="1" applyBorder="1" applyAlignment="1">
      <alignment horizontal="center" wrapText="1"/>
    </xf>
    <xf numFmtId="165" fontId="19" fillId="0" borderId="0" xfId="0" applyNumberFormat="1" applyFont="1" applyAlignment="1">
      <alignment horizontal="right"/>
    </xf>
    <xf numFmtId="3" fontId="18" fillId="0" borderId="15" xfId="0" applyNumberFormat="1" applyFont="1" applyBorder="1" applyAlignment="1">
      <alignment horizontal="center" vertical="top" wrapText="1"/>
    </xf>
    <xf numFmtId="165" fontId="18" fillId="0" borderId="1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3" fontId="19" fillId="0" borderId="0" xfId="0" applyNumberFormat="1" applyFont="1"/>
    <xf numFmtId="3" fontId="18" fillId="5" borderId="17" xfId="0" applyNumberFormat="1" applyFont="1" applyFill="1" applyBorder="1" applyAlignment="1">
      <alignment horizontal="left" wrapText="1"/>
    </xf>
    <xf numFmtId="165" fontId="18" fillId="0" borderId="18" xfId="0" applyNumberFormat="1" applyFont="1" applyBorder="1" applyAlignment="1">
      <alignment horizontal="right"/>
    </xf>
    <xf numFmtId="165" fontId="18" fillId="0" borderId="19" xfId="0" applyNumberFormat="1" applyFont="1" applyBorder="1" applyAlignment="1">
      <alignment horizontal="right"/>
    </xf>
    <xf numFmtId="3" fontId="18" fillId="0" borderId="20" xfId="0" applyNumberFormat="1" applyFont="1" applyBorder="1" applyAlignment="1">
      <alignment horizontal="left" wrapText="1"/>
    </xf>
    <xf numFmtId="165" fontId="18" fillId="0" borderId="16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left" wrapText="1"/>
    </xf>
    <xf numFmtId="165" fontId="18" fillId="0" borderId="21" xfId="0" applyNumberFormat="1" applyFont="1" applyBorder="1" applyAlignment="1">
      <alignment horizontal="right"/>
    </xf>
    <xf numFmtId="165" fontId="16" fillId="0" borderId="22" xfId="0" applyNumberFormat="1" applyFont="1" applyBorder="1" applyAlignment="1">
      <alignment horizontal="right"/>
    </xf>
    <xf numFmtId="165" fontId="21" fillId="0" borderId="22" xfId="0" applyNumberFormat="1" applyFont="1" applyBorder="1" applyAlignment="1">
      <alignment horizontal="right"/>
    </xf>
    <xf numFmtId="165" fontId="22" fillId="0" borderId="22" xfId="0" applyNumberFormat="1" applyFont="1" applyBorder="1" applyAlignment="1">
      <alignment horizontal="right"/>
    </xf>
    <xf numFmtId="0" fontId="18" fillId="0" borderId="0" xfId="0" applyFont="1"/>
    <xf numFmtId="165" fontId="16" fillId="0" borderId="2" xfId="0" applyNumberFormat="1" applyFont="1" applyBorder="1" applyAlignment="1">
      <alignment wrapText="1"/>
    </xf>
    <xf numFmtId="165" fontId="18" fillId="0" borderId="23" xfId="0" applyNumberFormat="1" applyFont="1" applyBorder="1" applyAlignment="1">
      <alignment horizontal="right"/>
    </xf>
    <xf numFmtId="165" fontId="23" fillId="0" borderId="22" xfId="0" applyNumberFormat="1" applyFont="1" applyBorder="1" applyAlignment="1">
      <alignment horizontal="right"/>
    </xf>
    <xf numFmtId="165" fontId="16" fillId="0" borderId="24" xfId="0" applyNumberFormat="1" applyFont="1" applyBorder="1" applyAlignment="1">
      <alignment horizontal="right"/>
    </xf>
    <xf numFmtId="0" fontId="16" fillId="0" borderId="2" xfId="0" applyFont="1" applyBorder="1"/>
    <xf numFmtId="165" fontId="16" fillId="0" borderId="2" xfId="0" applyNumberFormat="1" applyFont="1" applyBorder="1" applyAlignment="1">
      <alignment horizontal="right"/>
    </xf>
    <xf numFmtId="165" fontId="21" fillId="0" borderId="2" xfId="0" applyNumberFormat="1" applyFont="1" applyBorder="1" applyAlignment="1">
      <alignment horizontal="right"/>
    </xf>
    <xf numFmtId="3" fontId="18" fillId="0" borderId="25" xfId="0" applyNumberFormat="1" applyFont="1" applyBorder="1" applyAlignment="1">
      <alignment horizontal="left" wrapText="1"/>
    </xf>
    <xf numFmtId="165" fontId="18" fillId="0" borderId="24" xfId="0" applyNumberFormat="1" applyFont="1" applyBorder="1" applyAlignment="1">
      <alignment horizontal="right"/>
    </xf>
    <xf numFmtId="165" fontId="16" fillId="0" borderId="26" xfId="0" applyNumberFormat="1" applyFont="1" applyBorder="1" applyAlignment="1">
      <alignment wrapText="1"/>
    </xf>
    <xf numFmtId="3" fontId="18" fillId="0" borderId="27" xfId="0" applyNumberFormat="1" applyFont="1" applyBorder="1" applyAlignment="1">
      <alignment horizontal="left" wrapText="1"/>
    </xf>
    <xf numFmtId="165" fontId="16" fillId="0" borderId="0" xfId="0" applyNumberFormat="1" applyFont="1" applyAlignment="1">
      <alignment horizontal="right" vertical="center"/>
    </xf>
    <xf numFmtId="165" fontId="14" fillId="0" borderId="22" xfId="0" applyNumberFormat="1" applyFont="1" applyBorder="1" applyAlignment="1">
      <alignment horizontal="right"/>
    </xf>
    <xf numFmtId="165" fontId="12" fillId="0" borderId="22" xfId="0" applyNumberFormat="1" applyFont="1" applyBorder="1" applyAlignment="1">
      <alignment horizontal="right"/>
    </xf>
    <xf numFmtId="165" fontId="13" fillId="0" borderId="22" xfId="0" applyNumberFormat="1" applyFont="1" applyBorder="1" applyAlignment="1">
      <alignment horizontal="right"/>
    </xf>
    <xf numFmtId="165" fontId="13" fillId="0" borderId="24" xfId="0" applyNumberFormat="1" applyFont="1" applyBorder="1" applyAlignment="1">
      <alignment horizontal="right"/>
    </xf>
    <xf numFmtId="0" fontId="16" fillId="0" borderId="0" xfId="0" applyFont="1" applyAlignment="1">
      <alignment vertical="top"/>
    </xf>
    <xf numFmtId="165" fontId="16" fillId="0" borderId="0" xfId="0" applyNumberFormat="1" applyFont="1" applyAlignment="1">
      <alignment horizontal="right" vertical="top"/>
    </xf>
    <xf numFmtId="165" fontId="16" fillId="0" borderId="28" xfId="0" applyNumberFormat="1" applyFont="1" applyBorder="1" applyAlignment="1">
      <alignment horizontal="left" wrapText="1"/>
    </xf>
    <xf numFmtId="165" fontId="16" fillId="0" borderId="29" xfId="0" applyNumberFormat="1" applyFont="1" applyBorder="1" applyAlignment="1">
      <alignment horizontal="left" wrapText="1"/>
    </xf>
    <xf numFmtId="0" fontId="16" fillId="0" borderId="30" xfId="0" applyFont="1" applyBorder="1" applyAlignment="1">
      <alignment vertical="center"/>
    </xf>
    <xf numFmtId="165" fontId="16" fillId="0" borderId="31" xfId="0" applyNumberFormat="1" applyFont="1" applyBorder="1" applyAlignment="1">
      <alignment horizontal="right"/>
    </xf>
    <xf numFmtId="165" fontId="16" fillId="0" borderId="32" xfId="0" applyNumberFormat="1" applyFont="1" applyBorder="1" applyAlignment="1">
      <alignment horizontal="left" wrapText="1"/>
    </xf>
    <xf numFmtId="3" fontId="18" fillId="0" borderId="33" xfId="0" applyNumberFormat="1" applyFont="1" applyBorder="1" applyAlignment="1">
      <alignment horizontal="left" wrapText="1"/>
    </xf>
    <xf numFmtId="165" fontId="16" fillId="0" borderId="0" xfId="0" applyNumberFormat="1" applyFont="1" applyAlignment="1">
      <alignment horizontal="right"/>
    </xf>
    <xf numFmtId="165" fontId="16" fillId="0" borderId="0" xfId="0" applyNumberFormat="1" applyFont="1" applyAlignment="1">
      <alignment horizontal="left" vertical="center"/>
    </xf>
    <xf numFmtId="3" fontId="18" fillId="0" borderId="15" xfId="0" applyNumberFormat="1" applyFont="1" applyBorder="1" applyAlignment="1">
      <alignment horizontal="center" wrapText="1"/>
    </xf>
    <xf numFmtId="166" fontId="16" fillId="0" borderId="0" xfId="0" applyNumberFormat="1" applyFont="1" applyAlignment="1">
      <alignment horizontal="right"/>
    </xf>
    <xf numFmtId="3" fontId="19" fillId="0" borderId="34" xfId="0" applyNumberFormat="1" applyFont="1" applyBorder="1"/>
    <xf numFmtId="165" fontId="16" fillId="0" borderId="35" xfId="0" applyNumberFormat="1" applyFont="1" applyBorder="1" applyAlignment="1">
      <alignment wrapText="1"/>
    </xf>
    <xf numFmtId="0" fontId="18" fillId="0" borderId="0" xfId="0" applyFont="1" applyAlignment="1">
      <alignment vertical="center"/>
    </xf>
    <xf numFmtId="3" fontId="25" fillId="0" borderId="0" xfId="0" applyNumberFormat="1" applyFont="1"/>
    <xf numFmtId="0" fontId="16" fillId="0" borderId="0" xfId="0" applyFont="1" applyAlignment="1">
      <alignment horizontal="left" vertical="center"/>
    </xf>
    <xf numFmtId="165" fontId="8" fillId="0" borderId="13" xfId="0" applyNumberFormat="1" applyFont="1" applyBorder="1"/>
    <xf numFmtId="164" fontId="10" fillId="0" borderId="10" xfId="0" applyNumberFormat="1" applyFont="1" applyBorder="1"/>
    <xf numFmtId="0" fontId="10" fillId="0" borderId="11" xfId="0" applyFont="1" applyBorder="1"/>
    <xf numFmtId="0" fontId="16" fillId="0" borderId="22" xfId="0" applyFont="1" applyBorder="1"/>
    <xf numFmtId="0" fontId="16" fillId="0" borderId="22" xfId="0" applyFont="1" applyBorder="1" applyAlignment="1">
      <alignment vertical="center"/>
    </xf>
    <xf numFmtId="3" fontId="20" fillId="4" borderId="34" xfId="0" applyNumberFormat="1" applyFont="1" applyFill="1" applyBorder="1" applyAlignment="1">
      <alignment vertical="center"/>
    </xf>
    <xf numFmtId="165" fontId="18" fillId="0" borderId="31" xfId="0" applyNumberFormat="1" applyFont="1" applyBorder="1" applyAlignment="1">
      <alignment horizontal="right"/>
    </xf>
    <xf numFmtId="165" fontId="18" fillId="0" borderId="22" xfId="0" applyNumberFormat="1" applyFont="1" applyBorder="1" applyAlignment="1">
      <alignment horizontal="right"/>
    </xf>
    <xf numFmtId="3" fontId="18" fillId="0" borderId="30" xfId="0" applyNumberFormat="1" applyFont="1" applyBorder="1" applyAlignment="1">
      <alignment horizontal="left" wrapText="1"/>
    </xf>
    <xf numFmtId="3" fontId="19" fillId="6" borderId="26" xfId="0" applyNumberFormat="1" applyFont="1" applyFill="1" applyBorder="1"/>
    <xf numFmtId="3" fontId="21" fillId="0" borderId="26" xfId="0" applyNumberFormat="1" applyFont="1" applyBorder="1"/>
    <xf numFmtId="0" fontId="18" fillId="0" borderId="22" xfId="0" applyFont="1" applyBorder="1"/>
    <xf numFmtId="0" fontId="22" fillId="0" borderId="26" xfId="0" applyFont="1" applyBorder="1"/>
    <xf numFmtId="3" fontId="19" fillId="7" borderId="26" xfId="0" applyNumberFormat="1" applyFont="1" applyFill="1" applyBorder="1"/>
    <xf numFmtId="0" fontId="16" fillId="0" borderId="35" xfId="0" applyFont="1" applyBorder="1"/>
    <xf numFmtId="3" fontId="18" fillId="0" borderId="35" xfId="0" applyNumberFormat="1" applyFont="1" applyBorder="1" applyAlignment="1">
      <alignment horizontal="left" wrapText="1"/>
    </xf>
    <xf numFmtId="3" fontId="18" fillId="0" borderId="34" xfId="0" applyNumberFormat="1" applyFont="1" applyBorder="1" applyAlignment="1">
      <alignment horizontal="left" wrapText="1"/>
    </xf>
    <xf numFmtId="3" fontId="12" fillId="0" borderId="34" xfId="0" applyNumberFormat="1" applyFont="1" applyBorder="1"/>
    <xf numFmtId="165" fontId="13" fillId="0" borderId="31" xfId="0" applyNumberFormat="1" applyFont="1" applyBorder="1" applyAlignment="1">
      <alignment horizontal="right"/>
    </xf>
    <xf numFmtId="3" fontId="14" fillId="0" borderId="26" xfId="0" applyNumberFormat="1" applyFont="1" applyBorder="1"/>
    <xf numFmtId="3" fontId="12" fillId="0" borderId="26" xfId="0" applyNumberFormat="1" applyFont="1" applyBorder="1"/>
    <xf numFmtId="0" fontId="13" fillId="0" borderId="26" xfId="0" applyFont="1" applyBorder="1"/>
    <xf numFmtId="0" fontId="16" fillId="0" borderId="26" xfId="0" applyFont="1" applyBorder="1"/>
    <xf numFmtId="3" fontId="24" fillId="0" borderId="26" xfId="0" applyNumberFormat="1" applyFont="1" applyBorder="1"/>
    <xf numFmtId="3" fontId="18" fillId="0" borderId="32" xfId="0" applyNumberFormat="1" applyFont="1" applyBorder="1" applyAlignment="1">
      <alignment horizontal="left" wrapText="1"/>
    </xf>
    <xf numFmtId="0" fontId="26" fillId="0" borderId="0" xfId="0" applyFont="1"/>
    <xf numFmtId="0" fontId="28" fillId="0" borderId="42" xfId="0" applyFont="1" applyBorder="1" applyAlignment="1">
      <alignment wrapText="1"/>
    </xf>
    <xf numFmtId="0" fontId="28" fillId="0" borderId="42" xfId="0" applyFont="1" applyBorder="1"/>
    <xf numFmtId="165" fontId="27" fillId="9" borderId="50" xfId="0" applyNumberFormat="1" applyFont="1" applyFill="1" applyBorder="1"/>
    <xf numFmtId="0" fontId="29" fillId="9" borderId="38" xfId="0" applyFont="1" applyFill="1" applyBorder="1"/>
    <xf numFmtId="0" fontId="29" fillId="9" borderId="54" xfId="0" applyFont="1" applyFill="1" applyBorder="1"/>
    <xf numFmtId="165" fontId="29" fillId="9" borderId="39" xfId="0" applyNumberFormat="1" applyFont="1" applyFill="1" applyBorder="1"/>
    <xf numFmtId="0" fontId="27" fillId="9" borderId="37" xfId="0" applyFont="1" applyFill="1" applyBorder="1"/>
    <xf numFmtId="165" fontId="29" fillId="9" borderId="45" xfId="0" applyNumberFormat="1" applyFont="1" applyFill="1" applyBorder="1"/>
    <xf numFmtId="0" fontId="27" fillId="0" borderId="42" xfId="0" applyFont="1" applyBorder="1"/>
    <xf numFmtId="165" fontId="27" fillId="0" borderId="0" xfId="0" applyNumberFormat="1" applyFont="1"/>
    <xf numFmtId="4" fontId="27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2" xfId="0" applyFont="1" applyBorder="1"/>
    <xf numFmtId="0" fontId="8" fillId="0" borderId="1" xfId="0" applyFont="1" applyBorder="1" applyAlignment="1">
      <alignment wrapText="1"/>
    </xf>
    <xf numFmtId="0" fontId="10" fillId="0" borderId="62" xfId="0" applyFont="1" applyBorder="1"/>
    <xf numFmtId="0" fontId="8" fillId="0" borderId="61" xfId="0" applyFont="1" applyBorder="1"/>
    <xf numFmtId="0" fontId="8" fillId="0" borderId="2" xfId="0" applyFont="1" applyBorder="1"/>
    <xf numFmtId="0" fontId="8" fillId="9" borderId="42" xfId="0" applyFont="1" applyFill="1" applyBorder="1"/>
    <xf numFmtId="165" fontId="10" fillId="9" borderId="10" xfId="0" applyNumberFormat="1" applyFont="1" applyFill="1" applyBorder="1"/>
    <xf numFmtId="0" fontId="8" fillId="9" borderId="44" xfId="0" applyFont="1" applyFill="1" applyBorder="1"/>
    <xf numFmtId="165" fontId="8" fillId="9" borderId="45" xfId="0" applyNumberFormat="1" applyFont="1" applyFill="1" applyBorder="1"/>
    <xf numFmtId="165" fontId="10" fillId="9" borderId="2" xfId="0" applyNumberFormat="1" applyFont="1" applyFill="1" applyBorder="1"/>
    <xf numFmtId="0" fontId="8" fillId="9" borderId="47" xfId="0" applyFont="1" applyFill="1" applyBorder="1"/>
    <xf numFmtId="165" fontId="8" fillId="9" borderId="48" xfId="0" applyNumberFormat="1" applyFont="1" applyFill="1" applyBorder="1"/>
    <xf numFmtId="0" fontId="8" fillId="0" borderId="4" xfId="0" applyFont="1" applyBorder="1"/>
    <xf numFmtId="0" fontId="8" fillId="9" borderId="49" xfId="0" applyFont="1" applyFill="1" applyBorder="1"/>
    <xf numFmtId="164" fontId="10" fillId="9" borderId="50" xfId="0" applyNumberFormat="1" applyFont="1" applyFill="1" applyBorder="1"/>
    <xf numFmtId="165" fontId="10" fillId="9" borderId="51" xfId="0" applyNumberFormat="1" applyFont="1" applyFill="1" applyBorder="1"/>
    <xf numFmtId="0" fontId="8" fillId="9" borderId="52" xfId="0" applyFont="1" applyFill="1" applyBorder="1"/>
    <xf numFmtId="164" fontId="10" fillId="9" borderId="38" xfId="0" applyNumberFormat="1" applyFont="1" applyFill="1" applyBorder="1"/>
    <xf numFmtId="0" fontId="8" fillId="9" borderId="53" xfId="0" applyFont="1" applyFill="1" applyBorder="1"/>
    <xf numFmtId="165" fontId="10" fillId="9" borderId="43" xfId="0" applyNumberFormat="1" applyFont="1" applyFill="1" applyBorder="1"/>
    <xf numFmtId="0" fontId="10" fillId="0" borderId="42" xfId="0" applyFont="1" applyBorder="1"/>
    <xf numFmtId="165" fontId="8" fillId="9" borderId="55" xfId="0" applyNumberFormat="1" applyFont="1" applyFill="1" applyBorder="1"/>
    <xf numFmtId="0" fontId="8" fillId="9" borderId="56" xfId="0" applyFont="1" applyFill="1" applyBorder="1"/>
    <xf numFmtId="164" fontId="10" fillId="9" borderId="37" xfId="0" applyNumberFormat="1" applyFont="1" applyFill="1" applyBorder="1"/>
    <xf numFmtId="0" fontId="10" fillId="9" borderId="57" xfId="0" applyFont="1" applyFill="1" applyBorder="1"/>
    <xf numFmtId="0" fontId="8" fillId="9" borderId="55" xfId="0" applyFont="1" applyFill="1" applyBorder="1"/>
    <xf numFmtId="0" fontId="8" fillId="9" borderId="46" xfId="0" applyFont="1" applyFill="1" applyBorder="1"/>
    <xf numFmtId="0" fontId="0" fillId="0" borderId="2" xfId="0" applyBorder="1"/>
    <xf numFmtId="0" fontId="33" fillId="0" borderId="2" xfId="0" applyFont="1" applyBorder="1" applyAlignment="1">
      <alignment horizontal="left"/>
    </xf>
    <xf numFmtId="0" fontId="32" fillId="0" borderId="39" xfId="0" applyFont="1" applyBorder="1"/>
    <xf numFmtId="0" fontId="10" fillId="0" borderId="2" xfId="0" applyFont="1" applyBorder="1" applyAlignment="1">
      <alignment horizontal="center"/>
    </xf>
    <xf numFmtId="164" fontId="32" fillId="0" borderId="2" xfId="0" applyNumberFormat="1" applyFont="1" applyBorder="1"/>
    <xf numFmtId="0" fontId="34" fillId="0" borderId="2" xfId="0" applyFont="1" applyBorder="1" applyAlignment="1">
      <alignment horizontal="left" vertical="center" wrapText="1"/>
    </xf>
    <xf numFmtId="0" fontId="33" fillId="0" borderId="39" xfId="0" applyFont="1" applyBorder="1"/>
    <xf numFmtId="0" fontId="32" fillId="0" borderId="2" xfId="0" applyFont="1" applyBorder="1"/>
    <xf numFmtId="164" fontId="33" fillId="0" borderId="2" xfId="0" applyNumberFormat="1" applyFont="1" applyBorder="1"/>
    <xf numFmtId="0" fontId="32" fillId="0" borderId="2" xfId="0" applyFont="1" applyBorder="1" applyAlignment="1">
      <alignment wrapText="1"/>
    </xf>
    <xf numFmtId="167" fontId="34" fillId="0" borderId="2" xfId="0" applyNumberFormat="1" applyFont="1" applyBorder="1"/>
    <xf numFmtId="0" fontId="32" fillId="0" borderId="2" xfId="0" applyFont="1" applyBorder="1" applyAlignment="1">
      <alignment vertical="top" wrapText="1"/>
    </xf>
    <xf numFmtId="0" fontId="34" fillId="0" borderId="2" xfId="0" applyFont="1" applyBorder="1"/>
    <xf numFmtId="167" fontId="32" fillId="0" borderId="2" xfId="0" applyNumberFormat="1" applyFont="1" applyBorder="1"/>
    <xf numFmtId="0" fontId="32" fillId="0" borderId="0" xfId="0" applyFont="1"/>
    <xf numFmtId="165" fontId="32" fillId="0" borderId="2" xfId="0" applyNumberFormat="1" applyFont="1" applyBorder="1" applyAlignment="1">
      <alignment horizontal="left" wrapText="1"/>
    </xf>
    <xf numFmtId="164" fontId="0" fillId="0" borderId="2" xfId="0" applyNumberFormat="1" applyBorder="1"/>
    <xf numFmtId="164" fontId="8" fillId="0" borderId="0" xfId="0" applyNumberFormat="1" applyFont="1"/>
    <xf numFmtId="0" fontId="10" fillId="0" borderId="0" xfId="0" applyFont="1" applyAlignment="1">
      <alignment horizontal="center"/>
    </xf>
    <xf numFmtId="164" fontId="33" fillId="0" borderId="69" xfId="0" applyNumberFormat="1" applyFont="1" applyBorder="1"/>
    <xf numFmtId="164" fontId="32" fillId="0" borderId="69" xfId="0" applyNumberFormat="1" applyFont="1" applyBorder="1"/>
    <xf numFmtId="0" fontId="8" fillId="0" borderId="2" xfId="0" applyFont="1" applyBorder="1" applyAlignment="1">
      <alignment vertical="top" wrapText="1"/>
    </xf>
    <xf numFmtId="165" fontId="8" fillId="0" borderId="2" xfId="0" applyNumberFormat="1" applyFont="1" applyBorder="1"/>
    <xf numFmtId="0" fontId="33" fillId="0" borderId="2" xfId="0" applyFont="1" applyBorder="1" applyAlignment="1">
      <alignment wrapText="1"/>
    </xf>
    <xf numFmtId="164" fontId="40" fillId="0" borderId="2" xfId="0" applyNumberFormat="1" applyFont="1" applyBorder="1"/>
    <xf numFmtId="0" fontId="30" fillId="0" borderId="2" xfId="0" applyFont="1" applyBorder="1"/>
    <xf numFmtId="0" fontId="33" fillId="0" borderId="1" xfId="0" applyFont="1" applyBorder="1" applyAlignment="1">
      <alignment vertical="top" wrapText="1"/>
    </xf>
    <xf numFmtId="0" fontId="33" fillId="0" borderId="10" xfId="0" applyFont="1" applyBorder="1" applyAlignment="1">
      <alignment vertical="top" wrapText="1"/>
    </xf>
    <xf numFmtId="0" fontId="33" fillId="0" borderId="11" xfId="0" applyFont="1" applyBorder="1" applyAlignment="1">
      <alignment vertical="top" wrapText="1"/>
    </xf>
    <xf numFmtId="0" fontId="33" fillId="0" borderId="61" xfId="0" applyFont="1" applyBorder="1"/>
    <xf numFmtId="0" fontId="32" fillId="0" borderId="62" xfId="0" applyFont="1" applyBorder="1"/>
    <xf numFmtId="0" fontId="41" fillId="0" borderId="2" xfId="0" applyFont="1" applyBorder="1" applyAlignment="1">
      <alignment vertical="center"/>
    </xf>
    <xf numFmtId="0" fontId="41" fillId="0" borderId="2" xfId="0" applyFont="1" applyBorder="1"/>
    <xf numFmtId="0" fontId="42" fillId="0" borderId="2" xfId="0" applyFont="1" applyBorder="1"/>
    <xf numFmtId="0" fontId="29" fillId="9" borderId="47" xfId="0" applyFont="1" applyFill="1" applyBorder="1"/>
    <xf numFmtId="164" fontId="10" fillId="9" borderId="0" xfId="0" applyNumberFormat="1" applyFont="1" applyFill="1"/>
    <xf numFmtId="165" fontId="29" fillId="9" borderId="0" xfId="0" applyNumberFormat="1" applyFont="1" applyFill="1"/>
    <xf numFmtId="0" fontId="10" fillId="9" borderId="42" xfId="0" applyFont="1" applyFill="1" applyBorder="1"/>
    <xf numFmtId="4" fontId="29" fillId="9" borderId="0" xfId="0" applyNumberFormat="1" applyFont="1" applyFill="1"/>
    <xf numFmtId="0" fontId="28" fillId="9" borderId="42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2" fillId="0" borderId="37" xfId="0" applyFont="1" applyBorder="1"/>
    <xf numFmtId="0" fontId="33" fillId="0" borderId="42" xfId="0" applyFont="1" applyBorder="1"/>
    <xf numFmtId="0" fontId="33" fillId="10" borderId="47" xfId="0" applyFont="1" applyFill="1" applyBorder="1"/>
    <xf numFmtId="0" fontId="32" fillId="10" borderId="48" xfId="0" applyFont="1" applyFill="1" applyBorder="1"/>
    <xf numFmtId="0" fontId="33" fillId="10" borderId="48" xfId="0" applyFont="1" applyFill="1" applyBorder="1"/>
    <xf numFmtId="0" fontId="33" fillId="10" borderId="49" xfId="0" applyFont="1" applyFill="1" applyBorder="1"/>
    <xf numFmtId="0" fontId="32" fillId="10" borderId="50" xfId="0" applyFont="1" applyFill="1" applyBorder="1"/>
    <xf numFmtId="0" fontId="33" fillId="10" borderId="50" xfId="0" applyFont="1" applyFill="1" applyBorder="1"/>
    <xf numFmtId="164" fontId="33" fillId="10" borderId="77" xfId="0" applyNumberFormat="1" applyFont="1" applyFill="1" applyBorder="1"/>
    <xf numFmtId="164" fontId="33" fillId="10" borderId="49" xfId="0" applyNumberFormat="1" applyFont="1" applyFill="1" applyBorder="1"/>
    <xf numFmtId="164" fontId="32" fillId="0" borderId="72" xfId="0" applyNumberFormat="1" applyFont="1" applyBorder="1"/>
    <xf numFmtId="0" fontId="32" fillId="0" borderId="42" xfId="0" applyFont="1" applyBorder="1"/>
    <xf numFmtId="0" fontId="33" fillId="0" borderId="54" xfId="0" applyFont="1" applyBorder="1"/>
    <xf numFmtId="164" fontId="33" fillId="0" borderId="72" xfId="0" applyNumberFormat="1" applyFont="1" applyBorder="1"/>
    <xf numFmtId="0" fontId="34" fillId="0" borderId="42" xfId="0" applyFont="1" applyBorder="1"/>
    <xf numFmtId="0" fontId="33" fillId="0" borderId="56" xfId="0" applyFont="1" applyBorder="1"/>
    <xf numFmtId="0" fontId="33" fillId="10" borderId="44" xfId="0" applyFont="1" applyFill="1" applyBorder="1"/>
    <xf numFmtId="0" fontId="32" fillId="10" borderId="45" xfId="0" applyFont="1" applyFill="1" applyBorder="1"/>
    <xf numFmtId="0" fontId="33" fillId="10" borderId="45" xfId="0" applyFont="1" applyFill="1" applyBorder="1"/>
    <xf numFmtId="0" fontId="33" fillId="0" borderId="42" xfId="0" applyFont="1" applyBorder="1" applyAlignment="1">
      <alignment horizontal="left" vertical="top"/>
    </xf>
    <xf numFmtId="0" fontId="32" fillId="0" borderId="54" xfId="0" applyFont="1" applyBorder="1"/>
    <xf numFmtId="0" fontId="33" fillId="0" borderId="42" xfId="0" applyFont="1" applyBorder="1" applyAlignment="1">
      <alignment horizontal="left"/>
    </xf>
    <xf numFmtId="0" fontId="33" fillId="0" borderId="73" xfId="0" applyFont="1" applyBorder="1" applyAlignment="1">
      <alignment horizontal="left" vertical="top"/>
    </xf>
    <xf numFmtId="0" fontId="33" fillId="0" borderId="74" xfId="0" applyFont="1" applyBorder="1" applyAlignment="1">
      <alignment horizontal="left" vertical="top"/>
    </xf>
    <xf numFmtId="0" fontId="33" fillId="0" borderId="75" xfId="0" applyFont="1" applyBorder="1" applyAlignment="1">
      <alignment horizontal="left" vertical="top"/>
    </xf>
    <xf numFmtId="0" fontId="33" fillId="0" borderId="0" xfId="0" applyFont="1" applyAlignment="1">
      <alignment wrapText="1"/>
    </xf>
    <xf numFmtId="0" fontId="31" fillId="0" borderId="0" xfId="0" applyFont="1"/>
    <xf numFmtId="0" fontId="29" fillId="0" borderId="1" xfId="0" applyFont="1" applyBorder="1"/>
    <xf numFmtId="0" fontId="27" fillId="0" borderId="12" xfId="0" applyFont="1" applyBorder="1" applyAlignment="1">
      <alignment horizontal="left"/>
    </xf>
    <xf numFmtId="0" fontId="27" fillId="0" borderId="2" xfId="0" applyFont="1" applyBorder="1"/>
    <xf numFmtId="0" fontId="43" fillId="0" borderId="75" xfId="0" applyFont="1" applyBorder="1" applyAlignment="1">
      <alignment vertical="top" wrapText="1"/>
    </xf>
    <xf numFmtId="0" fontId="43" fillId="0" borderId="76" xfId="0" applyFont="1" applyBorder="1" applyAlignment="1">
      <alignment vertical="top" wrapText="1"/>
    </xf>
    <xf numFmtId="0" fontId="43" fillId="0" borderId="41" xfId="0" applyFont="1" applyBorder="1" applyAlignment="1">
      <alignment vertical="top" wrapText="1"/>
    </xf>
    <xf numFmtId="0" fontId="43" fillId="0" borderId="72" xfId="0" applyFont="1" applyBorder="1" applyAlignment="1">
      <alignment vertical="top" wrapText="1"/>
    </xf>
    <xf numFmtId="164" fontId="34" fillId="0" borderId="66" xfId="0" applyNumberFormat="1" applyFont="1" applyBorder="1"/>
    <xf numFmtId="164" fontId="34" fillId="0" borderId="58" xfId="0" applyNumberFormat="1" applyFont="1" applyBorder="1"/>
    <xf numFmtId="164" fontId="43" fillId="0" borderId="66" xfId="0" applyNumberFormat="1" applyFont="1" applyBorder="1"/>
    <xf numFmtId="164" fontId="43" fillId="0" borderId="36" xfId="0" applyNumberFormat="1" applyFont="1" applyBorder="1"/>
    <xf numFmtId="164" fontId="43" fillId="0" borderId="39" xfId="0" applyNumberFormat="1" applyFont="1" applyBorder="1"/>
    <xf numFmtId="164" fontId="43" fillId="0" borderId="58" xfId="0" applyNumberFormat="1" applyFont="1" applyBorder="1"/>
    <xf numFmtId="164" fontId="43" fillId="0" borderId="69" xfId="0" applyNumberFormat="1" applyFont="1" applyBorder="1"/>
    <xf numFmtId="164" fontId="43" fillId="0" borderId="72" xfId="0" applyNumberFormat="1" applyFont="1" applyBorder="1"/>
    <xf numFmtId="164" fontId="34" fillId="0" borderId="69" xfId="0" applyNumberFormat="1" applyFont="1" applyBorder="1" applyAlignment="1">
      <alignment horizontal="right"/>
    </xf>
    <xf numFmtId="164" fontId="34" fillId="0" borderId="69" xfId="0" applyNumberFormat="1" applyFont="1" applyBorder="1"/>
    <xf numFmtId="164" fontId="34" fillId="0" borderId="72" xfId="0" applyNumberFormat="1" applyFont="1" applyBorder="1"/>
    <xf numFmtId="2" fontId="34" fillId="0" borderId="69" xfId="0" applyNumberFormat="1" applyFont="1" applyBorder="1"/>
    <xf numFmtId="0" fontId="34" fillId="0" borderId="69" xfId="0" applyFont="1" applyBorder="1"/>
    <xf numFmtId="0" fontId="34" fillId="0" borderId="72" xfId="0" applyFont="1" applyBorder="1"/>
    <xf numFmtId="167" fontId="34" fillId="0" borderId="69" xfId="0" applyNumberFormat="1" applyFont="1" applyBorder="1"/>
    <xf numFmtId="164" fontId="0" fillId="0" borderId="0" xfId="0" applyNumberFormat="1"/>
    <xf numFmtId="164" fontId="44" fillId="0" borderId="2" xfId="2" applyNumberFormat="1" applyFont="1" applyAlignment="1">
      <alignment horizontal="right"/>
    </xf>
    <xf numFmtId="3" fontId="10" fillId="0" borderId="0" xfId="0" applyNumberFormat="1" applyFont="1"/>
    <xf numFmtId="164" fontId="8" fillId="0" borderId="63" xfId="0" applyNumberFormat="1" applyFont="1" applyBorder="1" applyAlignment="1">
      <alignment horizontal="right"/>
    </xf>
    <xf numFmtId="164" fontId="8" fillId="0" borderId="65" xfId="0" applyNumberFormat="1" applyFont="1" applyBorder="1"/>
    <xf numFmtId="164" fontId="8" fillId="0" borderId="67" xfId="0" applyNumberFormat="1" applyFont="1" applyBorder="1"/>
    <xf numFmtId="167" fontId="32" fillId="0" borderId="69" xfId="0" applyNumberFormat="1" applyFont="1" applyBorder="1"/>
    <xf numFmtId="0" fontId="0" fillId="0" borderId="2" xfId="0" applyFill="1" applyBorder="1"/>
    <xf numFmtId="167" fontId="36" fillId="0" borderId="2" xfId="2" applyNumberFormat="1" applyFont="1" applyFill="1" applyBorder="1"/>
    <xf numFmtId="167" fontId="44" fillId="0" borderId="2" xfId="2" applyNumberFormat="1" applyFont="1" applyFill="1" applyBorder="1" applyAlignment="1">
      <alignment horizontal="left" indent="1"/>
    </xf>
    <xf numFmtId="164" fontId="44" fillId="0" borderId="2" xfId="2" applyNumberFormat="1" applyFont="1" applyFill="1" applyBorder="1" applyAlignment="1">
      <alignment horizontal="right"/>
    </xf>
    <xf numFmtId="164" fontId="34" fillId="0" borderId="41" xfId="0" applyNumberFormat="1" applyFont="1" applyBorder="1"/>
    <xf numFmtId="164" fontId="43" fillId="0" borderId="43" xfId="0" applyNumberFormat="1" applyFont="1" applyBorder="1"/>
    <xf numFmtId="164" fontId="34" fillId="0" borderId="43" xfId="0" applyNumberFormat="1" applyFont="1" applyBorder="1"/>
    <xf numFmtId="164" fontId="43" fillId="0" borderId="55" xfId="0" applyNumberFormat="1" applyFont="1" applyBorder="1"/>
    <xf numFmtId="164" fontId="43" fillId="0" borderId="40" xfId="0" applyNumberFormat="1" applyFont="1" applyBorder="1"/>
    <xf numFmtId="168" fontId="34" fillId="0" borderId="41" xfId="1" applyNumberFormat="1" applyFont="1" applyBorder="1" applyAlignment="1">
      <alignment vertical="top" wrapText="1"/>
    </xf>
    <xf numFmtId="0" fontId="33" fillId="0" borderId="75" xfId="0" applyFont="1" applyBorder="1" applyAlignment="1">
      <alignment vertical="top" wrapText="1"/>
    </xf>
    <xf numFmtId="0" fontId="33" fillId="0" borderId="76" xfId="0" applyFont="1" applyBorder="1" applyAlignment="1">
      <alignment vertical="top" wrapText="1"/>
    </xf>
    <xf numFmtId="0" fontId="32" fillId="0" borderId="52" xfId="0" applyFont="1" applyBorder="1"/>
    <xf numFmtId="0" fontId="32" fillId="0" borderId="38" xfId="0" applyFont="1" applyBorder="1"/>
    <xf numFmtId="164" fontId="33" fillId="0" borderId="70" xfId="0" applyNumberFormat="1" applyFont="1" applyBorder="1"/>
    <xf numFmtId="164" fontId="33" fillId="0" borderId="71" xfId="0" applyNumberFormat="1" applyFont="1" applyBorder="1"/>
    <xf numFmtId="164" fontId="33" fillId="0" borderId="66" xfId="0" applyNumberFormat="1" applyFont="1" applyBorder="1"/>
    <xf numFmtId="164" fontId="33" fillId="0" borderId="58" xfId="0" applyNumberFormat="1" applyFont="1" applyBorder="1"/>
    <xf numFmtId="0" fontId="33" fillId="0" borderId="2" xfId="0" applyFont="1" applyBorder="1"/>
    <xf numFmtId="0" fontId="32" fillId="0" borderId="69" xfId="0" applyFont="1" applyBorder="1"/>
    <xf numFmtId="0" fontId="32" fillId="0" borderId="72" xfId="0" applyFont="1" applyBorder="1"/>
    <xf numFmtId="167" fontId="32" fillId="0" borderId="72" xfId="0" applyNumberFormat="1" applyFont="1" applyBorder="1"/>
    <xf numFmtId="167" fontId="33" fillId="0" borderId="66" xfId="0" applyNumberFormat="1" applyFont="1" applyBorder="1"/>
    <xf numFmtId="167" fontId="33" fillId="0" borderId="58" xfId="0" applyNumberFormat="1" applyFont="1" applyBorder="1"/>
    <xf numFmtId="0" fontId="32" fillId="0" borderId="2" xfId="0" applyFont="1" applyBorder="1" applyAlignment="1">
      <alignment horizontal="left" vertical="center"/>
    </xf>
    <xf numFmtId="0" fontId="45" fillId="0" borderId="2" xfId="0" applyFont="1" applyBorder="1"/>
    <xf numFmtId="164" fontId="45" fillId="0" borderId="2" xfId="0" applyNumberFormat="1" applyFont="1" applyBorder="1"/>
    <xf numFmtId="0" fontId="33" fillId="0" borderId="0" xfId="0" applyFont="1"/>
    <xf numFmtId="165" fontId="32" fillId="0" borderId="2" xfId="0" applyNumberFormat="1" applyFont="1" applyBorder="1"/>
    <xf numFmtId="0" fontId="34" fillId="0" borderId="2" xfId="0" applyFont="1" applyFill="1" applyBorder="1" applyAlignment="1">
      <alignment horizontal="left" vertical="center" wrapText="1"/>
    </xf>
    <xf numFmtId="0" fontId="10" fillId="0" borderId="83" xfId="0" applyFont="1" applyBorder="1" applyAlignment="1">
      <alignment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7" xfId="0" applyFont="1" applyBorder="1" applyAlignment="1">
      <alignment vertical="center" wrapText="1"/>
    </xf>
    <xf numFmtId="164" fontId="10" fillId="0" borderId="88" xfId="0" applyNumberFormat="1" applyFont="1" applyBorder="1" applyAlignment="1">
      <alignment vertical="center" wrapText="1"/>
    </xf>
    <xf numFmtId="164" fontId="10" fillId="0" borderId="89" xfId="0" applyNumberFormat="1" applyFont="1" applyBorder="1" applyAlignment="1">
      <alignment vertical="center" wrapText="1"/>
    </xf>
    <xf numFmtId="166" fontId="10" fillId="0" borderId="90" xfId="0" applyNumberFormat="1" applyFont="1" applyBorder="1" applyAlignment="1">
      <alignment vertical="center" wrapText="1"/>
    </xf>
    <xf numFmtId="164" fontId="10" fillId="0" borderId="84" xfId="0" applyNumberFormat="1" applyFont="1" applyBorder="1" applyAlignment="1">
      <alignment vertical="center"/>
    </xf>
    <xf numFmtId="164" fontId="10" fillId="0" borderId="92" xfId="0" applyNumberFormat="1" applyFont="1" applyBorder="1" applyAlignment="1">
      <alignment vertical="center"/>
    </xf>
    <xf numFmtId="0" fontId="11" fillId="0" borderId="0" xfId="0" applyFont="1"/>
    <xf numFmtId="3" fontId="0" fillId="0" borderId="0" xfId="0" applyNumberFormat="1"/>
    <xf numFmtId="0" fontId="11" fillId="11" borderId="49" xfId="0" applyFont="1" applyFill="1" applyBorder="1"/>
    <xf numFmtId="0" fontId="12" fillId="0" borderId="42" xfId="0" applyFont="1" applyBorder="1" applyAlignment="1">
      <alignment vertical="center" wrapText="1"/>
    </xf>
    <xf numFmtId="164" fontId="10" fillId="0" borderId="2" xfId="0" applyNumberFormat="1" applyFont="1" applyBorder="1" applyAlignment="1">
      <alignment vertical="center"/>
    </xf>
    <xf numFmtId="164" fontId="47" fillId="0" borderId="2" xfId="0" applyNumberFormat="1" applyFont="1" applyBorder="1"/>
    <xf numFmtId="164" fontId="47" fillId="0" borderId="2" xfId="4" applyNumberFormat="1" applyFont="1"/>
    <xf numFmtId="165" fontId="8" fillId="9" borderId="2" xfId="0" applyNumberFormat="1" applyFont="1" applyFill="1" applyBorder="1"/>
    <xf numFmtId="0" fontId="53" fillId="9" borderId="42" xfId="0" applyFont="1" applyFill="1" applyBorder="1"/>
    <xf numFmtId="165" fontId="10" fillId="9" borderId="50" xfId="0" applyNumberFormat="1" applyFont="1" applyFill="1" applyBorder="1"/>
    <xf numFmtId="165" fontId="10" fillId="0" borderId="51" xfId="0" applyNumberFormat="1" applyFont="1" applyBorder="1"/>
    <xf numFmtId="165" fontId="10" fillId="0" borderId="43" xfId="0" applyNumberFormat="1" applyFont="1" applyBorder="1"/>
    <xf numFmtId="165" fontId="8" fillId="9" borderId="46" xfId="0" applyNumberFormat="1" applyFont="1" applyFill="1" applyBorder="1"/>
    <xf numFmtId="0" fontId="10" fillId="0" borderId="84" xfId="0" applyFont="1" applyBorder="1" applyAlignment="1">
      <alignment horizontal="left" vertical="center" wrapText="1"/>
    </xf>
    <xf numFmtId="4" fontId="38" fillId="0" borderId="2" xfId="0" applyNumberFormat="1" applyFont="1" applyBorder="1" applyAlignment="1">
      <alignment vertical="center" wrapText="1"/>
    </xf>
    <xf numFmtId="167" fontId="0" fillId="0" borderId="0" xfId="0" applyNumberFormat="1"/>
    <xf numFmtId="0" fontId="0" fillId="0" borderId="0" xfId="0"/>
    <xf numFmtId="164" fontId="28" fillId="0" borderId="85" xfId="0" applyNumberFormat="1" applyFont="1" applyBorder="1" applyAlignment="1">
      <alignment vertical="center"/>
    </xf>
    <xf numFmtId="164" fontId="28" fillId="0" borderId="94" xfId="0" applyNumberFormat="1" applyFont="1" applyBorder="1" applyAlignment="1">
      <alignment vertical="center" wrapText="1"/>
    </xf>
    <xf numFmtId="164" fontId="54" fillId="0" borderId="85" xfId="0" applyNumberFormat="1" applyFont="1" applyBorder="1" applyAlignment="1">
      <alignment vertical="center"/>
    </xf>
    <xf numFmtId="164" fontId="54" fillId="0" borderId="94" xfId="0" applyNumberFormat="1" applyFont="1" applyBorder="1" applyAlignment="1">
      <alignment vertical="center" wrapText="1"/>
    </xf>
    <xf numFmtId="164" fontId="29" fillId="0" borderId="85" xfId="0" applyNumberFormat="1" applyFont="1" applyBorder="1" applyAlignment="1">
      <alignment vertical="center"/>
    </xf>
    <xf numFmtId="164" fontId="29" fillId="0" borderId="84" xfId="0" applyNumberFormat="1" applyFont="1" applyBorder="1" applyAlignment="1">
      <alignment vertical="center"/>
    </xf>
    <xf numFmtId="164" fontId="29" fillId="0" borderId="92" xfId="0" applyNumberFormat="1" applyFont="1" applyBorder="1" applyAlignment="1">
      <alignment vertical="center" wrapText="1"/>
    </xf>
    <xf numFmtId="164" fontId="29" fillId="0" borderId="92" xfId="0" applyNumberFormat="1" applyFont="1" applyBorder="1" applyAlignment="1">
      <alignment vertical="center"/>
    </xf>
    <xf numFmtId="164" fontId="54" fillId="0" borderId="84" xfId="0" applyNumberFormat="1" applyFont="1" applyBorder="1" applyAlignment="1">
      <alignment vertical="center"/>
    </xf>
    <xf numFmtId="164" fontId="54" fillId="0" borderId="92" xfId="0" applyNumberFormat="1" applyFont="1" applyBorder="1" applyAlignment="1">
      <alignment vertical="center" wrapText="1"/>
    </xf>
    <xf numFmtId="164" fontId="29" fillId="0" borderId="89" xfId="0" applyNumberFormat="1" applyFont="1" applyBorder="1" applyAlignment="1">
      <alignment vertical="center"/>
    </xf>
    <xf numFmtId="164" fontId="29" fillId="0" borderId="88" xfId="0" applyNumberFormat="1" applyFont="1" applyBorder="1" applyAlignment="1">
      <alignment vertical="center" wrapText="1"/>
    </xf>
    <xf numFmtId="3" fontId="35" fillId="0" borderId="0" xfId="0" applyNumberFormat="1" applyFont="1"/>
    <xf numFmtId="164" fontId="10" fillId="0" borderId="101" xfId="0" applyNumberFormat="1" applyFont="1" applyBorder="1"/>
    <xf numFmtId="164" fontId="29" fillId="0" borderId="36" xfId="0" applyNumberFormat="1" applyFont="1" applyBorder="1" applyAlignment="1">
      <alignment vertical="center"/>
    </xf>
    <xf numFmtId="164" fontId="29" fillId="0" borderId="36" xfId="0" applyNumberFormat="1" applyFont="1" applyBorder="1" applyAlignment="1">
      <alignment vertical="center" wrapText="1"/>
    </xf>
    <xf numFmtId="164" fontId="54" fillId="0" borderId="36" xfId="0" applyNumberFormat="1" applyFont="1" applyBorder="1" applyAlignment="1">
      <alignment vertical="center" wrapText="1"/>
    </xf>
    <xf numFmtId="0" fontId="40" fillId="0" borderId="0" xfId="0" applyFont="1"/>
    <xf numFmtId="164" fontId="36" fillId="0" borderId="2" xfId="2" applyNumberFormat="1" applyFont="1" applyBorder="1" applyAlignment="1">
      <alignment horizontal="right"/>
    </xf>
    <xf numFmtId="0" fontId="8" fillId="0" borderId="79" xfId="0" applyFont="1" applyBorder="1"/>
    <xf numFmtId="0" fontId="8" fillId="0" borderId="103" xfId="0" applyFont="1" applyBorder="1"/>
    <xf numFmtId="0" fontId="8" fillId="0" borderId="104" xfId="0" applyFont="1" applyBorder="1"/>
    <xf numFmtId="0" fontId="8" fillId="0" borderId="105" xfId="0" applyFont="1" applyBorder="1"/>
    <xf numFmtId="165" fontId="8" fillId="0" borderId="106" xfId="0" applyNumberFormat="1" applyFont="1" applyBorder="1"/>
    <xf numFmtId="165" fontId="8" fillId="9" borderId="43" xfId="0" applyNumberFormat="1" applyFont="1" applyFill="1" applyBorder="1"/>
    <xf numFmtId="164" fontId="56" fillId="0" borderId="0" xfId="0" applyNumberFormat="1" applyFont="1"/>
    <xf numFmtId="164" fontId="55" fillId="0" borderId="0" xfId="0" applyNumberFormat="1" applyFont="1"/>
    <xf numFmtId="164" fontId="38" fillId="0" borderId="2" xfId="0" applyNumberFormat="1" applyFont="1" applyBorder="1"/>
    <xf numFmtId="164" fontId="38" fillId="9" borderId="2" xfId="0" applyNumberFormat="1" applyFont="1" applyFill="1" applyBorder="1"/>
    <xf numFmtId="164" fontId="57" fillId="0" borderId="13" xfId="0" applyNumberFormat="1" applyFont="1" applyBorder="1"/>
    <xf numFmtId="164" fontId="57" fillId="9" borderId="45" xfId="0" applyNumberFormat="1" applyFont="1" applyFill="1" applyBorder="1"/>
    <xf numFmtId="164" fontId="57" fillId="9" borderId="2" xfId="0" applyNumberFormat="1" applyFont="1" applyFill="1" applyBorder="1"/>
    <xf numFmtId="164" fontId="38" fillId="9" borderId="50" xfId="0" applyNumberFormat="1" applyFont="1" applyFill="1" applyBorder="1"/>
    <xf numFmtId="164" fontId="57" fillId="0" borderId="2" xfId="0" applyNumberFormat="1" applyFont="1" applyBorder="1"/>
    <xf numFmtId="164" fontId="38" fillId="0" borderId="7" xfId="0" applyNumberFormat="1" applyFont="1" applyBorder="1"/>
    <xf numFmtId="164" fontId="58" fillId="10" borderId="47" xfId="0" applyNumberFormat="1" applyFont="1" applyFill="1" applyBorder="1"/>
    <xf numFmtId="164" fontId="58" fillId="10" borderId="78" xfId="0" applyNumberFormat="1" applyFont="1" applyFill="1" applyBorder="1"/>
    <xf numFmtId="3" fontId="10" fillId="0" borderId="2" xfId="0" applyNumberFormat="1" applyFont="1" applyBorder="1"/>
    <xf numFmtId="0" fontId="0" fillId="9" borderId="0" xfId="0" applyFill="1"/>
    <xf numFmtId="3" fontId="0" fillId="0" borderId="2" xfId="0" applyNumberFormat="1" applyFill="1" applyBorder="1"/>
    <xf numFmtId="3" fontId="59" fillId="0" borderId="2" xfId="0" applyNumberFormat="1" applyFont="1" applyFill="1" applyBorder="1" applyAlignment="1">
      <alignment horizontal="right"/>
    </xf>
    <xf numFmtId="167" fontId="0" fillId="0" borderId="2" xfId="0" applyNumberFormat="1" applyFill="1" applyBorder="1"/>
    <xf numFmtId="167" fontId="55" fillId="0" borderId="2" xfId="0" applyNumberFormat="1" applyFont="1" applyFill="1" applyBorder="1"/>
    <xf numFmtId="167" fontId="29" fillId="0" borderId="58" xfId="0" applyNumberFormat="1" applyFont="1" applyBorder="1"/>
    <xf numFmtId="164" fontId="8" fillId="0" borderId="48" xfId="0" applyNumberFormat="1" applyFont="1" applyBorder="1"/>
    <xf numFmtId="164" fontId="28" fillId="0" borderId="58" xfId="0" applyNumberFormat="1" applyFont="1" applyBorder="1"/>
    <xf numFmtId="164" fontId="54" fillId="0" borderId="58" xfId="0" applyNumberFormat="1" applyFont="1" applyBorder="1"/>
    <xf numFmtId="0" fontId="0" fillId="0" borderId="50" xfId="0" applyBorder="1"/>
    <xf numFmtId="164" fontId="54" fillId="0" borderId="66" xfId="0" applyNumberFormat="1" applyFont="1" applyBorder="1" applyAlignment="1">
      <alignment vertical="center" wrapText="1"/>
    </xf>
    <xf numFmtId="0" fontId="0" fillId="0" borderId="42" xfId="0" applyBorder="1"/>
    <xf numFmtId="164" fontId="29" fillId="0" borderId="58" xfId="0" applyNumberFormat="1" applyFont="1" applyBorder="1" applyAlignment="1">
      <alignment vertical="center"/>
    </xf>
    <xf numFmtId="164" fontId="29" fillId="0" borderId="66" xfId="0" applyNumberFormat="1" applyFont="1" applyBorder="1" applyAlignment="1">
      <alignment vertical="center"/>
    </xf>
    <xf numFmtId="167" fontId="0" fillId="0" borderId="42" xfId="0" applyNumberFormat="1" applyBorder="1"/>
    <xf numFmtId="164" fontId="29" fillId="0" borderId="68" xfId="0" applyNumberFormat="1" applyFont="1" applyBorder="1" applyAlignment="1">
      <alignment vertical="center"/>
    </xf>
    <xf numFmtId="0" fontId="28" fillId="0" borderId="97" xfId="0" applyFont="1" applyBorder="1" applyAlignment="1">
      <alignment horizontal="left" vertical="center" indent="1"/>
    </xf>
    <xf numFmtId="0" fontId="8" fillId="0" borderId="83" xfId="0" applyFont="1" applyBorder="1" applyAlignment="1">
      <alignment vertical="center"/>
    </xf>
    <xf numFmtId="0" fontId="28" fillId="0" borderId="83" xfId="0" applyFont="1" applyBorder="1" applyAlignment="1">
      <alignment horizontal="left" vertical="center"/>
    </xf>
    <xf numFmtId="0" fontId="8" fillId="0" borderId="87" xfId="0" applyFont="1" applyBorder="1" applyAlignment="1">
      <alignment vertical="center"/>
    </xf>
    <xf numFmtId="0" fontId="8" fillId="0" borderId="96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164" fontId="33" fillId="13" borderId="107" xfId="0" applyNumberFormat="1" applyFont="1" applyFill="1" applyBorder="1"/>
    <xf numFmtId="164" fontId="33" fillId="13" borderId="49" xfId="0" applyNumberFormat="1" applyFont="1" applyFill="1" applyBorder="1"/>
    <xf numFmtId="164" fontId="33" fillId="13" borderId="77" xfId="0" applyNumberFormat="1" applyFont="1" applyFill="1" applyBorder="1"/>
    <xf numFmtId="164" fontId="58" fillId="13" borderId="47" xfId="0" applyNumberFormat="1" applyFont="1" applyFill="1" applyBorder="1"/>
    <xf numFmtId="164" fontId="8" fillId="0" borderId="7" xfId="0" applyNumberFormat="1" applyFont="1" applyFill="1" applyBorder="1" applyAlignment="1">
      <alignment horizontal="left" vertical="center"/>
    </xf>
    <xf numFmtId="164" fontId="28" fillId="0" borderId="95" xfId="0" applyNumberFormat="1" applyFont="1" applyFill="1" applyBorder="1" applyAlignment="1">
      <alignment vertical="center" wrapText="1"/>
    </xf>
    <xf numFmtId="164" fontId="54" fillId="0" borderId="95" xfId="0" applyNumberFormat="1" applyFont="1" applyFill="1" applyBorder="1" applyAlignment="1">
      <alignment vertical="center" wrapText="1"/>
    </xf>
    <xf numFmtId="164" fontId="29" fillId="0" borderId="95" xfId="0" applyNumberFormat="1" applyFont="1" applyFill="1" applyBorder="1" applyAlignment="1">
      <alignment vertical="center"/>
    </xf>
    <xf numFmtId="164" fontId="29" fillId="0" borderId="93" xfId="0" applyNumberFormat="1" applyFont="1" applyFill="1" applyBorder="1" applyAlignment="1">
      <alignment vertical="center" wrapText="1"/>
    </xf>
    <xf numFmtId="164" fontId="29" fillId="0" borderId="93" xfId="0" applyNumberFormat="1" applyFont="1" applyFill="1" applyBorder="1" applyAlignment="1">
      <alignment vertical="center"/>
    </xf>
    <xf numFmtId="164" fontId="54" fillId="0" borderId="93" xfId="0" applyNumberFormat="1" applyFont="1" applyFill="1" applyBorder="1" applyAlignment="1">
      <alignment vertical="center" wrapText="1"/>
    </xf>
    <xf numFmtId="164" fontId="29" fillId="0" borderId="98" xfId="0" applyNumberFormat="1" applyFont="1" applyFill="1" applyBorder="1" applyAlignment="1">
      <alignment vertical="center" wrapText="1"/>
    </xf>
    <xf numFmtId="0" fontId="34" fillId="0" borderId="40" xfId="0" applyFont="1" applyBorder="1"/>
    <xf numFmtId="164" fontId="34" fillId="0" borderId="41" xfId="0" applyNumberFormat="1" applyFont="1" applyBorder="1" applyAlignment="1">
      <alignment horizontal="right"/>
    </xf>
    <xf numFmtId="164" fontId="34" fillId="0" borderId="70" xfId="0" applyNumberFormat="1" applyFont="1" applyBorder="1" applyAlignment="1">
      <alignment horizontal="right"/>
    </xf>
    <xf numFmtId="0" fontId="10" fillId="0" borderId="0" xfId="0" applyFont="1"/>
    <xf numFmtId="0" fontId="10" fillId="0" borderId="49" xfId="104" applyFont="1" applyBorder="1" applyAlignment="1">
      <alignment wrapText="1"/>
    </xf>
    <xf numFmtId="0" fontId="63" fillId="9" borderId="50" xfId="88" applyFont="1" applyFill="1" applyBorder="1"/>
    <xf numFmtId="0" fontId="10" fillId="0" borderId="42" xfId="104" applyFont="1" applyBorder="1" applyAlignment="1">
      <alignment wrapText="1"/>
    </xf>
    <xf numFmtId="164" fontId="32" fillId="0" borderId="0" xfId="0" applyNumberFormat="1" applyFont="1"/>
    <xf numFmtId="0" fontId="32" fillId="0" borderId="49" xfId="0" applyFont="1" applyBorder="1"/>
    <xf numFmtId="164" fontId="32" fillId="0" borderId="108" xfId="0" applyNumberFormat="1" applyFont="1" applyBorder="1"/>
    <xf numFmtId="164" fontId="32" fillId="0" borderId="109" xfId="0" applyNumberFormat="1" applyFont="1" applyBorder="1"/>
    <xf numFmtId="0" fontId="63" fillId="9" borderId="2" xfId="88" applyFont="1" applyFill="1" applyBorder="1"/>
    <xf numFmtId="164" fontId="43" fillId="0" borderId="41" xfId="0" applyNumberFormat="1" applyFont="1" applyBorder="1"/>
    <xf numFmtId="0" fontId="27" fillId="9" borderId="2" xfId="3" applyFont="1" applyFill="1" applyBorder="1"/>
    <xf numFmtId="164" fontId="32" fillId="0" borderId="41" xfId="0" applyNumberFormat="1" applyFont="1" applyBorder="1"/>
    <xf numFmtId="164" fontId="33" fillId="0" borderId="40" xfId="0" applyNumberFormat="1" applyFont="1" applyBorder="1"/>
    <xf numFmtId="0" fontId="32" fillId="0" borderId="50" xfId="0" applyFont="1" applyBorder="1"/>
    <xf numFmtId="164" fontId="63" fillId="9" borderId="51" xfId="88" applyNumberFormat="1" applyFont="1" applyFill="1" applyBorder="1"/>
    <xf numFmtId="164" fontId="63" fillId="9" borderId="43" xfId="88" applyNumberFormat="1" applyFont="1" applyFill="1" applyBorder="1"/>
    <xf numFmtId="0" fontId="33" fillId="0" borderId="54" xfId="0" applyFont="1" applyBorder="1" applyAlignment="1">
      <alignment wrapText="1"/>
    </xf>
    <xf numFmtId="164" fontId="32" fillId="0" borderId="43" xfId="0" applyNumberFormat="1" applyFont="1" applyBorder="1"/>
    <xf numFmtId="164" fontId="33" fillId="0" borderId="57" xfId="0" applyNumberFormat="1" applyFont="1" applyBorder="1"/>
    <xf numFmtId="164" fontId="33" fillId="10" borderId="46" xfId="0" applyNumberFormat="1" applyFont="1" applyFill="1" applyBorder="1"/>
    <xf numFmtId="3" fontId="32" fillId="0" borderId="41" xfId="0" applyNumberFormat="1" applyFont="1" applyBorder="1"/>
    <xf numFmtId="164" fontId="34" fillId="0" borderId="102" xfId="0" applyNumberFormat="1" applyFont="1" applyBorder="1"/>
    <xf numFmtId="164" fontId="33" fillId="10" borderId="111" xfId="0" applyNumberFormat="1" applyFont="1" applyFill="1" applyBorder="1"/>
    <xf numFmtId="0" fontId="32" fillId="0" borderId="2" xfId="0" applyFont="1" applyBorder="1" applyAlignment="1">
      <alignment vertical="center"/>
    </xf>
    <xf numFmtId="0" fontId="10" fillId="0" borderId="42" xfId="104" applyFont="1" applyBorder="1" applyAlignment="1">
      <alignment vertical="center" wrapText="1"/>
    </xf>
    <xf numFmtId="0" fontId="63" fillId="9" borderId="2" xfId="88" applyFont="1" applyFill="1" applyBorder="1" applyAlignment="1">
      <alignment vertical="center"/>
    </xf>
    <xf numFmtId="164" fontId="34" fillId="0" borderId="41" xfId="0" applyNumberFormat="1" applyFont="1" applyBorder="1" applyAlignment="1">
      <alignment vertical="center"/>
    </xf>
    <xf numFmtId="164" fontId="63" fillId="9" borderId="43" xfId="88" applyNumberFormat="1" applyFont="1" applyFill="1" applyBorder="1" applyAlignment="1">
      <alignment vertical="center"/>
    </xf>
    <xf numFmtId="0" fontId="32" fillId="0" borderId="110" xfId="0" applyFont="1" applyBorder="1"/>
    <xf numFmtId="0" fontId="41" fillId="0" borderId="50" xfId="0" applyFont="1" applyBorder="1"/>
    <xf numFmtId="164" fontId="58" fillId="13" borderId="78" xfId="0" applyNumberFormat="1" applyFont="1" applyFill="1" applyBorder="1"/>
    <xf numFmtId="170" fontId="10" fillId="0" borderId="0" xfId="0" applyNumberFormat="1" applyFont="1"/>
    <xf numFmtId="0" fontId="10" fillId="0" borderId="0" xfId="0" applyFont="1"/>
    <xf numFmtId="0" fontId="10" fillId="0" borderId="0" xfId="0" applyFont="1"/>
    <xf numFmtId="0" fontId="33" fillId="2" borderId="47" xfId="0" applyFont="1" applyFill="1" applyBorder="1"/>
    <xf numFmtId="167" fontId="0" fillId="0" borderId="39" xfId="0" applyNumberFormat="1" applyBorder="1"/>
    <xf numFmtId="164" fontId="33" fillId="0" borderId="36" xfId="0" applyNumberFormat="1" applyFont="1" applyBorder="1"/>
    <xf numFmtId="164" fontId="33" fillId="0" borderId="41" xfId="0" applyNumberFormat="1" applyFont="1" applyBorder="1"/>
    <xf numFmtId="0" fontId="32" fillId="0" borderId="2" xfId="0" applyFont="1" applyBorder="1" applyProtection="1">
      <protection locked="0"/>
    </xf>
    <xf numFmtId="167" fontId="32" fillId="0" borderId="41" xfId="1" applyNumberFormat="1" applyFont="1" applyBorder="1" applyAlignment="1">
      <alignment vertical="top" wrapText="1"/>
    </xf>
    <xf numFmtId="164" fontId="43" fillId="0" borderId="112" xfId="0" applyNumberFormat="1" applyFont="1" applyBorder="1"/>
    <xf numFmtId="164" fontId="43" fillId="0" borderId="110" xfId="0" applyNumberFormat="1" applyFont="1" applyBorder="1"/>
    <xf numFmtId="0" fontId="37" fillId="0" borderId="2" xfId="0" applyFont="1" applyBorder="1" applyAlignment="1">
      <alignment wrapText="1"/>
    </xf>
    <xf numFmtId="167" fontId="41" fillId="0" borderId="41" xfId="0" applyNumberFormat="1" applyFont="1" applyBorder="1"/>
    <xf numFmtId="167" fontId="58" fillId="0" borderId="36" xfId="0" applyNumberFormat="1" applyFont="1" applyBorder="1"/>
    <xf numFmtId="164" fontId="34" fillId="0" borderId="112" xfId="0" applyNumberFormat="1" applyFont="1" applyBorder="1"/>
    <xf numFmtId="164" fontId="33" fillId="0" borderId="112" xfId="0" applyNumberFormat="1" applyFont="1" applyBorder="1"/>
    <xf numFmtId="164" fontId="32" fillId="0" borderId="112" xfId="0" applyNumberFormat="1" applyFont="1" applyBorder="1"/>
    <xf numFmtId="164" fontId="33" fillId="0" borderId="110" xfId="0" applyNumberFormat="1" applyFont="1" applyBorder="1"/>
    <xf numFmtId="164" fontId="32" fillId="0" borderId="70" xfId="0" applyNumberFormat="1" applyFont="1" applyBorder="1"/>
    <xf numFmtId="0" fontId="41" fillId="0" borderId="2" xfId="0" applyFont="1" applyBorder="1" applyAlignment="1">
      <alignment vertical="top"/>
    </xf>
    <xf numFmtId="2" fontId="0" fillId="0" borderId="0" xfId="0" applyNumberFormat="1"/>
    <xf numFmtId="2" fontId="0" fillId="0" borderId="2" xfId="0" applyNumberFormat="1" applyBorder="1"/>
    <xf numFmtId="0" fontId="35" fillId="0" borderId="0" xfId="0" applyFont="1"/>
    <xf numFmtId="167" fontId="32" fillId="0" borderId="41" xfId="0" applyNumberFormat="1" applyFont="1" applyBorder="1"/>
    <xf numFmtId="167" fontId="32" fillId="0" borderId="39" xfId="0" applyNumberFormat="1" applyFont="1" applyBorder="1"/>
    <xf numFmtId="0" fontId="34" fillId="0" borderId="50" xfId="0" applyFont="1" applyBorder="1"/>
    <xf numFmtId="164" fontId="33" fillId="0" borderId="55" xfId="0" applyNumberFormat="1" applyFont="1" applyBorder="1"/>
    <xf numFmtId="0" fontId="32" fillId="0" borderId="42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64" fillId="0" borderId="39" xfId="0" applyFont="1" applyBorder="1" applyAlignment="1">
      <alignment vertical="center"/>
    </xf>
    <xf numFmtId="167" fontId="0" fillId="0" borderId="39" xfId="0" applyNumberFormat="1" applyFill="1" applyBorder="1"/>
    <xf numFmtId="164" fontId="33" fillId="0" borderId="0" xfId="0" applyNumberFormat="1" applyFont="1"/>
    <xf numFmtId="164" fontId="40" fillId="0" borderId="0" xfId="0" applyNumberFormat="1" applyFont="1"/>
    <xf numFmtId="0" fontId="65" fillId="0" borderId="2" xfId="0" applyFont="1" applyBorder="1"/>
    <xf numFmtId="164" fontId="34" fillId="0" borderId="2" xfId="0" applyNumberFormat="1" applyFont="1" applyFill="1" applyBorder="1"/>
    <xf numFmtId="164" fontId="27" fillId="9" borderId="0" xfId="0" applyNumberFormat="1" applyFont="1" applyFill="1"/>
    <xf numFmtId="0" fontId="33" fillId="0" borderId="39" xfId="0" applyFont="1" applyBorder="1" applyAlignment="1">
      <alignment horizontal="left"/>
    </xf>
    <xf numFmtId="0" fontId="33" fillId="0" borderId="54" xfId="0" applyFont="1" applyBorder="1" applyAlignment="1">
      <alignment horizontal="left"/>
    </xf>
    <xf numFmtId="164" fontId="38" fillId="0" borderId="2" xfId="0" applyNumberFormat="1" applyFont="1" applyFill="1" applyBorder="1"/>
    <xf numFmtId="164" fontId="38" fillId="0" borderId="2" xfId="4" applyNumberFormat="1" applyFont="1" applyFill="1" applyBorder="1"/>
    <xf numFmtId="164" fontId="57" fillId="0" borderId="39" xfId="0" applyNumberFormat="1" applyFont="1" applyFill="1" applyBorder="1"/>
    <xf numFmtId="0" fontId="10" fillId="0" borderId="2" xfId="0" applyFont="1" applyFill="1" applyBorder="1"/>
    <xf numFmtId="0" fontId="33" fillId="0" borderId="42" xfId="0" applyFont="1" applyFill="1" applyBorder="1"/>
    <xf numFmtId="164" fontId="8" fillId="0" borderId="2" xfId="0" applyNumberFormat="1" applyFont="1" applyFill="1" applyBorder="1"/>
    <xf numFmtId="0" fontId="33" fillId="0" borderId="39" xfId="0" applyFont="1" applyFill="1" applyBorder="1"/>
    <xf numFmtId="0" fontId="33" fillId="0" borderId="47" xfId="0" applyFont="1" applyFill="1" applyBorder="1"/>
    <xf numFmtId="0" fontId="33" fillId="0" borderId="48" xfId="0" applyFont="1" applyFill="1" applyBorder="1"/>
    <xf numFmtId="0" fontId="10" fillId="0" borderId="0" xfId="0" applyFont="1" applyFill="1"/>
    <xf numFmtId="0" fontId="32" fillId="0" borderId="2" xfId="0" applyFont="1" applyFill="1" applyBorder="1"/>
    <xf numFmtId="164" fontId="32" fillId="0" borderId="2" xfId="0" applyNumberFormat="1" applyFont="1" applyFill="1" applyBorder="1"/>
    <xf numFmtId="164" fontId="10" fillId="0" borderId="2" xfId="0" applyNumberFormat="1" applyFont="1" applyFill="1" applyBorder="1"/>
    <xf numFmtId="0" fontId="42" fillId="0" borderId="2" xfId="0" applyFont="1" applyFill="1" applyBorder="1"/>
    <xf numFmtId="164" fontId="10" fillId="0" borderId="0" xfId="0" applyNumberFormat="1" applyFont="1" applyFill="1"/>
    <xf numFmtId="164" fontId="43" fillId="0" borderId="66" xfId="0" applyNumberFormat="1" applyFont="1" applyFill="1" applyBorder="1"/>
    <xf numFmtId="164" fontId="43" fillId="0" borderId="36" xfId="0" applyNumberFormat="1" applyFont="1" applyFill="1" applyBorder="1"/>
    <xf numFmtId="0" fontId="10" fillId="0" borderId="2" xfId="0" applyFont="1" applyFill="1" applyBorder="1" applyAlignment="1">
      <alignment horizontal="center"/>
    </xf>
    <xf numFmtId="164" fontId="57" fillId="0" borderId="48" xfId="0" applyNumberFormat="1" applyFont="1" applyFill="1" applyBorder="1"/>
    <xf numFmtId="164" fontId="57" fillId="0" borderId="2" xfId="0" applyNumberFormat="1" applyFont="1" applyFill="1" applyBorder="1"/>
    <xf numFmtId="164" fontId="57" fillId="0" borderId="9" xfId="0" applyNumberFormat="1" applyFont="1" applyFill="1" applyBorder="1"/>
    <xf numFmtId="164" fontId="43" fillId="0" borderId="60" xfId="0" applyNumberFormat="1" applyFont="1" applyFill="1" applyBorder="1"/>
    <xf numFmtId="164" fontId="33" fillId="0" borderId="60" xfId="0" applyNumberFormat="1" applyFont="1" applyFill="1" applyBorder="1"/>
    <xf numFmtId="3" fontId="33" fillId="0" borderId="65" xfId="0" applyNumberFormat="1" applyFont="1" applyFill="1" applyBorder="1"/>
    <xf numFmtId="164" fontId="33" fillId="0" borderId="64" xfId="0" applyNumberFormat="1" applyFont="1" applyFill="1" applyBorder="1"/>
    <xf numFmtId="0" fontId="33" fillId="0" borderId="2" xfId="0" applyFont="1" applyBorder="1" applyAlignment="1">
      <alignment horizontal="left" vertical="top"/>
    </xf>
    <xf numFmtId="164" fontId="43" fillId="0" borderId="55" xfId="0" applyNumberFormat="1" applyFont="1" applyFill="1" applyBorder="1"/>
    <xf numFmtId="0" fontId="33" fillId="0" borderId="54" xfId="0" applyFont="1" applyFill="1" applyBorder="1"/>
    <xf numFmtId="164" fontId="33" fillId="0" borderId="114" xfId="0" applyNumberFormat="1" applyFont="1" applyBorder="1"/>
    <xf numFmtId="164" fontId="33" fillId="13" borderId="115" xfId="0" applyNumberFormat="1" applyFont="1" applyFill="1" applyBorder="1"/>
    <xf numFmtId="0" fontId="33" fillId="0" borderId="44" xfId="0" applyFont="1" applyBorder="1"/>
    <xf numFmtId="0" fontId="32" fillId="0" borderId="45" xfId="0" applyFont="1" applyBorder="1"/>
    <xf numFmtId="164" fontId="33" fillId="0" borderId="111" xfId="0" applyNumberFormat="1" applyFont="1" applyBorder="1"/>
    <xf numFmtId="164" fontId="33" fillId="0" borderId="116" xfId="0" applyNumberFormat="1" applyFont="1" applyBorder="1"/>
    <xf numFmtId="167" fontId="32" fillId="0" borderId="2" xfId="0" applyNumberFormat="1" applyFont="1" applyFill="1" applyBorder="1"/>
    <xf numFmtId="164" fontId="28" fillId="0" borderId="58" xfId="0" applyNumberFormat="1" applyFont="1" applyFill="1" applyBorder="1"/>
    <xf numFmtId="167" fontId="28" fillId="0" borderId="43" xfId="0" applyNumberFormat="1" applyFont="1" applyFill="1" applyBorder="1"/>
    <xf numFmtId="9" fontId="0" fillId="0" borderId="0" xfId="139" applyFont="1"/>
    <xf numFmtId="166" fontId="10" fillId="0" borderId="89" xfId="0" applyNumberFormat="1" applyFont="1" applyBorder="1" applyAlignment="1">
      <alignment vertical="center" wrapText="1"/>
    </xf>
    <xf numFmtId="164" fontId="29" fillId="0" borderId="2" xfId="0" applyNumberFormat="1" applyFont="1" applyBorder="1" applyAlignment="1">
      <alignment vertical="center" wrapText="1"/>
    </xf>
    <xf numFmtId="164" fontId="10" fillId="0" borderId="117" xfId="0" applyNumberFormat="1" applyFont="1" applyFill="1" applyBorder="1" applyAlignment="1">
      <alignment vertical="center"/>
    </xf>
    <xf numFmtId="167" fontId="10" fillId="0" borderId="0" xfId="0" applyNumberFormat="1" applyFont="1"/>
    <xf numFmtId="164" fontId="33" fillId="0" borderId="110" xfId="0" applyNumberFormat="1" applyFont="1" applyFill="1" applyBorder="1"/>
    <xf numFmtId="0" fontId="0" fillId="8" borderId="0" xfId="0" applyFill="1"/>
    <xf numFmtId="0" fontId="10" fillId="0" borderId="94" xfId="0" applyFont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/>
    </xf>
    <xf numFmtId="0" fontId="33" fillId="8" borderId="0" xfId="0" applyFont="1" applyFill="1"/>
    <xf numFmtId="0" fontId="10" fillId="8" borderId="0" xfId="0" applyFont="1" applyFill="1"/>
    <xf numFmtId="164" fontId="33" fillId="8" borderId="0" xfId="0" applyNumberFormat="1" applyFont="1" applyFill="1"/>
    <xf numFmtId="0" fontId="10" fillId="8" borderId="2" xfId="0" applyFont="1" applyFill="1" applyBorder="1"/>
    <xf numFmtId="0" fontId="33" fillId="8" borderId="36" xfId="0" applyFont="1" applyFill="1" applyBorder="1"/>
    <xf numFmtId="0" fontId="10" fillId="8" borderId="36" xfId="0" applyFont="1" applyFill="1" applyBorder="1"/>
    <xf numFmtId="167" fontId="36" fillId="8" borderId="66" xfId="2" applyNumberFormat="1" applyFont="1" applyFill="1" applyBorder="1"/>
    <xf numFmtId="167" fontId="10" fillId="8" borderId="36" xfId="0" applyNumberFormat="1" applyFont="1" applyFill="1" applyBorder="1"/>
    <xf numFmtId="167" fontId="36" fillId="8" borderId="66" xfId="2" applyNumberFormat="1" applyFont="1" applyFill="1" applyBorder="1" applyAlignment="1">
      <alignment horizontal="left" indent="1"/>
    </xf>
    <xf numFmtId="0" fontId="8" fillId="8" borderId="36" xfId="0" applyFont="1" applyFill="1" applyBorder="1"/>
    <xf numFmtId="167" fontId="8" fillId="8" borderId="36" xfId="0" applyNumberFormat="1" applyFont="1" applyFill="1" applyBorder="1"/>
    <xf numFmtId="164" fontId="8" fillId="8" borderId="36" xfId="0" applyNumberFormat="1" applyFont="1" applyFill="1" applyBorder="1"/>
    <xf numFmtId="167" fontId="40" fillId="8" borderId="36" xfId="0" applyNumberFormat="1" applyFont="1" applyFill="1" applyBorder="1"/>
    <xf numFmtId="167" fontId="1" fillId="8" borderId="66" xfId="2" applyNumberFormat="1" applyFont="1" applyFill="1" applyBorder="1" applyAlignment="1">
      <alignment horizontal="left" indent="1"/>
    </xf>
    <xf numFmtId="164" fontId="10" fillId="8" borderId="36" xfId="0" applyNumberFormat="1" applyFont="1" applyFill="1" applyBorder="1"/>
    <xf numFmtId="167" fontId="0" fillId="8" borderId="36" xfId="0" applyNumberFormat="1" applyFill="1" applyBorder="1"/>
    <xf numFmtId="167" fontId="44" fillId="8" borderId="66" xfId="2" applyNumberFormat="1" applyFont="1" applyFill="1" applyBorder="1" applyAlignment="1">
      <alignment horizontal="left" indent="1"/>
    </xf>
    <xf numFmtId="0" fontId="0" fillId="8" borderId="36" xfId="0" applyFill="1" applyBorder="1"/>
    <xf numFmtId="167" fontId="33" fillId="8" borderId="36" xfId="0" applyNumberFormat="1" applyFont="1" applyFill="1" applyBorder="1"/>
    <xf numFmtId="0" fontId="38" fillId="0" borderId="2" xfId="0" applyFont="1" applyBorder="1" applyAlignment="1">
      <alignment vertical="center"/>
    </xf>
    <xf numFmtId="164" fontId="29" fillId="0" borderId="69" xfId="0" applyNumberFormat="1" applyFont="1" applyBorder="1"/>
    <xf numFmtId="164" fontId="27" fillId="0" borderId="69" xfId="0" applyNumberFormat="1" applyFont="1" applyBorder="1"/>
    <xf numFmtId="164" fontId="29" fillId="0" borderId="41" xfId="0" applyNumberFormat="1" applyFont="1" applyBorder="1"/>
    <xf numFmtId="164" fontId="29" fillId="0" borderId="43" xfId="0" applyNumberFormat="1" applyFont="1" applyBorder="1"/>
    <xf numFmtId="167" fontId="10" fillId="0" borderId="2" xfId="0" applyNumberFormat="1" applyFont="1" applyBorder="1"/>
    <xf numFmtId="167" fontId="10" fillId="0" borderId="41" xfId="0" applyNumberFormat="1" applyFont="1" applyBorder="1"/>
    <xf numFmtId="164" fontId="27" fillId="0" borderId="41" xfId="0" applyNumberFormat="1" applyFont="1" applyBorder="1"/>
    <xf numFmtId="164" fontId="27" fillId="0" borderId="43" xfId="0" applyNumberFormat="1" applyFont="1" applyBorder="1"/>
    <xf numFmtId="167" fontId="10" fillId="0" borderId="69" xfId="0" applyNumberFormat="1" applyFont="1" applyBorder="1"/>
    <xf numFmtId="0" fontId="10" fillId="0" borderId="2" xfId="0" applyFont="1" applyBorder="1" applyAlignment="1">
      <alignment wrapText="1"/>
    </xf>
    <xf numFmtId="167" fontId="10" fillId="0" borderId="2" xfId="0" applyNumberFormat="1" applyFont="1" applyFill="1" applyBorder="1"/>
    <xf numFmtId="167" fontId="10" fillId="0" borderId="69" xfId="0" applyNumberFormat="1" applyFont="1" applyFill="1" applyBorder="1"/>
    <xf numFmtId="164" fontId="27" fillId="0" borderId="41" xfId="0" applyNumberFormat="1" applyFont="1" applyFill="1" applyBorder="1"/>
    <xf numFmtId="164" fontId="27" fillId="0" borderId="43" xfId="0" applyNumberFormat="1" applyFont="1" applyFill="1" applyBorder="1"/>
    <xf numFmtId="164" fontId="27" fillId="0" borderId="69" xfId="0" applyNumberFormat="1" applyFont="1" applyFill="1" applyBorder="1"/>
    <xf numFmtId="167" fontId="10" fillId="0" borderId="113" xfId="0" applyNumberFormat="1" applyFont="1" applyFill="1" applyBorder="1"/>
    <xf numFmtId="164" fontId="27" fillId="0" borderId="70" xfId="0" applyNumberFormat="1" applyFont="1" applyFill="1" applyBorder="1"/>
    <xf numFmtId="0" fontId="27" fillId="0" borderId="2" xfId="0" applyFont="1" applyBorder="1" applyAlignment="1">
      <alignment horizontal="left" vertical="center" wrapText="1"/>
    </xf>
    <xf numFmtId="167" fontId="8" fillId="0" borderId="39" xfId="0" applyNumberFormat="1" applyFont="1" applyFill="1" applyBorder="1"/>
    <xf numFmtId="167" fontId="8" fillId="0" borderId="66" xfId="0" applyNumberFormat="1" applyFont="1" applyFill="1" applyBorder="1"/>
    <xf numFmtId="167" fontId="8" fillId="0" borderId="36" xfId="0" applyNumberFormat="1" applyFont="1" applyFill="1" applyBorder="1"/>
    <xf numFmtId="164" fontId="29" fillId="0" borderId="55" xfId="0" applyNumberFormat="1" applyFont="1" applyFill="1" applyBorder="1"/>
    <xf numFmtId="164" fontId="29" fillId="0" borderId="48" xfId="0" applyNumberFormat="1" applyFont="1" applyFill="1" applyBorder="1"/>
    <xf numFmtId="164" fontId="29" fillId="0" borderId="59" xfId="0" applyNumberFormat="1" applyFont="1" applyFill="1" applyBorder="1"/>
    <xf numFmtId="167" fontId="8" fillId="0" borderId="36" xfId="0" applyNumberFormat="1" applyFont="1" applyBorder="1"/>
    <xf numFmtId="164" fontId="33" fillId="0" borderId="68" xfId="0" applyNumberFormat="1" applyFont="1" applyBorder="1"/>
    <xf numFmtId="164" fontId="33" fillId="0" borderId="40" xfId="2" applyNumberFormat="1" applyFont="1" applyBorder="1" applyAlignment="1">
      <alignment horizontal="right"/>
    </xf>
    <xf numFmtId="0" fontId="38" fillId="0" borderId="2" xfId="0" applyFont="1" applyBorder="1"/>
    <xf numFmtId="0" fontId="10" fillId="0" borderId="2" xfId="0" applyFont="1" applyBorder="1" applyProtection="1">
      <protection locked="0"/>
    </xf>
    <xf numFmtId="167" fontId="10" fillId="9" borderId="2" xfId="0" applyNumberFormat="1" applyFont="1" applyFill="1" applyBorder="1"/>
    <xf numFmtId="0" fontId="8" fillId="9" borderId="118" xfId="0" applyFont="1" applyFill="1" applyBorder="1" applyAlignment="1">
      <alignment horizontal="center" vertical="center" wrapText="1"/>
    </xf>
    <xf numFmtId="0" fontId="8" fillId="0" borderId="79" xfId="0" applyFont="1" applyBorder="1" applyAlignment="1">
      <alignment vertical="center" wrapText="1"/>
    </xf>
    <xf numFmtId="0" fontId="0" fillId="0" borderId="80" xfId="0" applyBorder="1"/>
    <xf numFmtId="0" fontId="10" fillId="0" borderId="0" xfId="0" applyFont="1" applyAlignment="1">
      <alignment horizontal="left" vertical="center" wrapText="1"/>
    </xf>
    <xf numFmtId="0" fontId="8" fillId="0" borderId="81" xfId="0" applyFont="1" applyBorder="1" applyAlignment="1">
      <alignment horizontal="left" vertical="top" wrapText="1"/>
    </xf>
    <xf numFmtId="0" fontId="8" fillId="0" borderId="103" xfId="0" applyFont="1" applyBorder="1" applyAlignment="1">
      <alignment horizontal="left" vertical="top" wrapText="1"/>
    </xf>
    <xf numFmtId="0" fontId="8" fillId="0" borderId="82" xfId="0" applyFont="1" applyBorder="1" applyAlignment="1">
      <alignment horizontal="left" vertical="top" wrapText="1"/>
    </xf>
    <xf numFmtId="0" fontId="8" fillId="0" borderId="119" xfId="0" applyFont="1" applyBorder="1" applyAlignment="1">
      <alignment horizontal="left" vertical="top" wrapText="1"/>
    </xf>
    <xf numFmtId="0" fontId="8" fillId="0" borderId="80" xfId="0" applyFont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32" fillId="0" borderId="42" xfId="0" applyFont="1" applyBorder="1" applyAlignment="1">
      <alignment horizontal="left" vertical="top"/>
    </xf>
    <xf numFmtId="0" fontId="41" fillId="0" borderId="2" xfId="0" applyFont="1" applyBorder="1" applyAlignment="1">
      <alignment horizontal="left" vertical="top"/>
    </xf>
    <xf numFmtId="0" fontId="32" fillId="0" borderId="2" xfId="0" applyFont="1" applyFill="1" applyBorder="1" applyAlignment="1">
      <alignment horizontal="left" vertical="top"/>
    </xf>
    <xf numFmtId="0" fontId="34" fillId="0" borderId="2" xfId="0" applyFont="1" applyBorder="1" applyAlignment="1">
      <alignment horizontal="left" vertical="top" wrapText="1"/>
    </xf>
    <xf numFmtId="0" fontId="33" fillId="0" borderId="54" xfId="0" applyFont="1" applyBorder="1" applyAlignment="1"/>
    <xf numFmtId="0" fontId="33" fillId="0" borderId="39" xfId="0" applyFont="1" applyBorder="1" applyAlignment="1"/>
    <xf numFmtId="0" fontId="8" fillId="0" borderId="54" xfId="0" applyFont="1" applyBorder="1" applyAlignment="1">
      <alignment horizontal="left"/>
    </xf>
    <xf numFmtId="0" fontId="33" fillId="0" borderId="39" xfId="0" applyFont="1" applyBorder="1" applyAlignment="1">
      <alignment horizontal="left"/>
    </xf>
    <xf numFmtId="0" fontId="8" fillId="0" borderId="54" xfId="0" applyFont="1" applyBorder="1" applyAlignment="1"/>
    <xf numFmtId="0" fontId="33" fillId="0" borderId="54" xfId="0" applyFont="1" applyBorder="1" applyAlignment="1">
      <alignment horizontal="left"/>
    </xf>
    <xf numFmtId="0" fontId="10" fillId="0" borderId="42" xfId="0" applyFont="1" applyBorder="1" applyAlignment="1">
      <alignment horizontal="left" vertical="top"/>
    </xf>
    <xf numFmtId="0" fontId="34" fillId="0" borderId="2" xfId="0" applyFont="1" applyBorder="1" applyAlignment="1">
      <alignment horizontal="left" vertical="top"/>
    </xf>
    <xf numFmtId="167" fontId="40" fillId="0" borderId="2" xfId="0" applyNumberFormat="1" applyFont="1" applyFill="1" applyBorder="1" applyAlignment="1">
      <alignment horizontal="center" vertical="center" wrapText="1"/>
    </xf>
    <xf numFmtId="167" fontId="32" fillId="0" borderId="2" xfId="0" applyNumberFormat="1" applyFont="1" applyBorder="1" applyAlignment="1">
      <alignment horizontal="left" vertical="top"/>
    </xf>
    <xf numFmtId="167" fontId="32" fillId="0" borderId="38" xfId="0" applyNumberFormat="1" applyFont="1" applyBorder="1" applyAlignment="1">
      <alignment horizontal="left" vertical="top"/>
    </xf>
    <xf numFmtId="0" fontId="32" fillId="0" borderId="52" xfId="0" applyFont="1" applyBorder="1" applyAlignment="1">
      <alignment horizontal="left" vertical="top"/>
    </xf>
    <xf numFmtId="0" fontId="32" fillId="0" borderId="2" xfId="0" applyFont="1" applyBorder="1" applyAlignment="1">
      <alignment horizontal="left"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horizontal="left" wrapText="1"/>
    </xf>
    <xf numFmtId="3" fontId="18" fillId="3" borderId="34" xfId="0" applyNumberFormat="1" applyFont="1" applyFill="1" applyBorder="1" applyAlignment="1">
      <alignment horizontal="left" vertical="center"/>
    </xf>
    <xf numFmtId="0" fontId="9" fillId="0" borderId="35" xfId="0" applyFont="1" applyBorder="1" applyAlignment="1"/>
  </cellXfs>
  <cellStyles count="140">
    <cellStyle name="Comma" xfId="1" builtinId="3"/>
    <cellStyle name="Comma 2" xfId="11" xr:uid="{01380E86-BAA6-4C95-A784-87A55A7E3FAD}"/>
    <cellStyle name="Comma 2 10" xfId="24" xr:uid="{98BBDE7E-2CDB-4C41-81E8-0ADB9A07E23C}"/>
    <cellStyle name="Comma 2 11" xfId="25" xr:uid="{162315D1-B546-457C-A69E-016B1184DD58}"/>
    <cellStyle name="Comma 2 2" xfId="26" xr:uid="{B8DE4B16-72A6-4BEF-9958-28572B483DF8}"/>
    <cellStyle name="Comma 2 2 2" xfId="27" xr:uid="{D0D028BA-BA81-48F5-86FE-86A4EB353E03}"/>
    <cellStyle name="Comma 2 2 2 2" xfId="28" xr:uid="{D5961A01-4D0F-44FF-85B3-8874B0A6CCF4}"/>
    <cellStyle name="Comma 2 2 2 3" xfId="29" xr:uid="{8C20D51F-7298-4CD7-8AEA-5F7D4CAAEE70}"/>
    <cellStyle name="Comma 2 2 3" xfId="30" xr:uid="{6C8F073B-D544-4981-9DF3-A9D746E95B74}"/>
    <cellStyle name="Comma 2 2 3 2" xfId="31" xr:uid="{7110FC21-6B85-4383-BD61-21F8D3D3AFAE}"/>
    <cellStyle name="Comma 2 2 3 3" xfId="32" xr:uid="{474CFE00-75CA-4B1C-BA54-4847AC91E26F}"/>
    <cellStyle name="Comma 2 2 4" xfId="33" xr:uid="{EF1FB50D-1596-4A91-B398-774051BA9615}"/>
    <cellStyle name="Comma 2 2 5" xfId="34" xr:uid="{35F07371-3FB6-42D8-80D9-CE9F3085118D}"/>
    <cellStyle name="Comma 2 3" xfId="35" xr:uid="{0323F279-F442-42E2-8D35-F4134E9C7CA6}"/>
    <cellStyle name="Comma 2 3 2" xfId="36" xr:uid="{D3FDC815-287C-48B6-B939-1F8541F0DDBE}"/>
    <cellStyle name="Comma 2 3 3" xfId="37" xr:uid="{8DE75801-B2F8-45B6-91F7-70AEB3698162}"/>
    <cellStyle name="Comma 2 4" xfId="38" xr:uid="{96307934-262E-423B-BB44-50D662A596F1}"/>
    <cellStyle name="Comma 2 4 2" xfId="39" xr:uid="{1B4B059C-0548-4BCE-871D-05E390F8BCE4}"/>
    <cellStyle name="Comma 2 4 3" xfId="40" xr:uid="{F93C2BFB-653A-4D2B-BB44-820A98CAA517}"/>
    <cellStyle name="Comma 2 5" xfId="41" xr:uid="{1C788311-7742-4963-93E2-DB49D2C83A9D}"/>
    <cellStyle name="Comma 2 6" xfId="42" xr:uid="{733DF19F-8350-4F9D-861E-855D788AD82A}"/>
    <cellStyle name="Comma 2 7" xfId="43" xr:uid="{62A96286-A5F6-40A5-A89B-4AD4AE3D9385}"/>
    <cellStyle name="Comma 2 8" xfId="44" xr:uid="{EBA477B9-7E60-45DD-A71D-36743E1B95AA}"/>
    <cellStyle name="Comma 2 9" xfId="45" xr:uid="{E7D5A0D1-BB16-4CA4-83FB-E56C17920DE9}"/>
    <cellStyle name="Comma 3" xfId="16" xr:uid="{F5A3F477-557D-414E-B9C7-C1108B980E2C}"/>
    <cellStyle name="Comma 3 10" xfId="46" xr:uid="{1D4A16B3-01A6-4A9A-A4FA-D1AEF09C5F1E}"/>
    <cellStyle name="Comma 3 2" xfId="47" xr:uid="{D7DD1900-E242-4819-898A-1D865D20F2E8}"/>
    <cellStyle name="Comma 3 2 2" xfId="48" xr:uid="{3E8DD1B3-2728-42BE-BC86-D26A670214B0}"/>
    <cellStyle name="Comma 3 2 3" xfId="49" xr:uid="{ABA5634F-F468-4BFE-BCB1-612C637B1F34}"/>
    <cellStyle name="Comma 3 3" xfId="50" xr:uid="{4F9C1A22-95D6-42D7-BF44-F1DA77686BE4}"/>
    <cellStyle name="Comma 3 3 2" xfId="51" xr:uid="{37CB9EDF-E6AF-428D-83D2-0A376B376AD3}"/>
    <cellStyle name="Comma 3 3 3" xfId="52" xr:uid="{F5D414F9-903F-4279-A056-7E7618775879}"/>
    <cellStyle name="Comma 3 4" xfId="53" xr:uid="{D9015A32-524B-42FE-90ED-460C7ED5553A}"/>
    <cellStyle name="Comma 3 5" xfId="54" xr:uid="{D02CD844-D191-4283-9DD7-7EDBFCBC9955}"/>
    <cellStyle name="Comma 3 6" xfId="55" xr:uid="{BB10940A-7389-48D8-BFE0-4C71C81FDC60}"/>
    <cellStyle name="Comma 3 7" xfId="56" xr:uid="{1764D883-8053-48BF-957A-5619ECC96DFE}"/>
    <cellStyle name="Comma 3 8" xfId="57" xr:uid="{CC541EEC-D6F1-4D05-8DB0-207F936134B1}"/>
    <cellStyle name="Comma 3 9" xfId="58" xr:uid="{71F5C8F9-237A-45FC-8FDB-83B0546EB6F6}"/>
    <cellStyle name="Comma 4" xfId="59" xr:uid="{49BC0DF1-F024-4571-8C96-C59BB0045DF5}"/>
    <cellStyle name="Comma 4 2" xfId="60" xr:uid="{B197E4C1-3844-4E9D-93D8-86F8EB24C2B8}"/>
    <cellStyle name="Comma 4 2 2" xfId="61" xr:uid="{7736D66D-053A-46C1-8E33-551C3F83943B}"/>
    <cellStyle name="Comma 4 2 3" xfId="62" xr:uid="{4B068B08-2FB6-4AC4-A81A-35456345FD61}"/>
    <cellStyle name="Comma 4 3" xfId="63" xr:uid="{AA794A33-633D-4232-9874-06B9ABA97F4F}"/>
    <cellStyle name="Comma 4 3 2" xfId="64" xr:uid="{895EA19D-150D-4FFC-8749-DCDA0B071CA4}"/>
    <cellStyle name="Comma 4 3 3" xfId="65" xr:uid="{CA05652B-1D8A-4AE7-8368-6FCF4D5F6F81}"/>
    <cellStyle name="Comma 4 4" xfId="66" xr:uid="{41AABBC7-52C1-4513-B621-B3E89CC0EF53}"/>
    <cellStyle name="Comma 4 5" xfId="67" xr:uid="{B045F909-6DAF-47BA-A8EB-88769CEBAE55}"/>
    <cellStyle name="Comma 5" xfId="68" xr:uid="{1AD5F45A-C64F-4599-93E1-B1818D179899}"/>
    <cellStyle name="Comma 5 2" xfId="69" xr:uid="{924F4F57-933D-4CC9-813B-6B753C055FE3}"/>
    <cellStyle name="Comma 5 3" xfId="70" xr:uid="{CD03F33B-BD74-4F0F-BA8D-C9CD2B1B1129}"/>
    <cellStyle name="Comma 6" xfId="71" xr:uid="{0EC99E42-37E0-4EE9-A845-5FF46494169C}"/>
    <cellStyle name="Comma 7" xfId="72" xr:uid="{D56F63CD-D756-41D9-86CB-54EFC0DB0381}"/>
    <cellStyle name="Comma 8" xfId="73" xr:uid="{E9659240-087C-4DA8-8F93-79BFC1E44D85}"/>
    <cellStyle name="Comma 9" xfId="74" xr:uid="{6721043C-A4DF-4094-A2E0-D0BAB8ABC3FC}"/>
    <cellStyle name="Normal" xfId="0" builtinId="0"/>
    <cellStyle name="Normal 10" xfId="75" xr:uid="{753711C4-6CF6-4830-811F-1A97BE61B396}"/>
    <cellStyle name="Normal 11" xfId="76" xr:uid="{DA117012-AADF-4FD6-B4F4-ECF9FE843C07}"/>
    <cellStyle name="Normal 12" xfId="77" xr:uid="{B49F4A5C-5835-47A8-AAE6-0442C03979C8}"/>
    <cellStyle name="Normal 13" xfId="78" xr:uid="{EC0DA3DB-906A-49DA-B063-AC18D6BB0D5C}"/>
    <cellStyle name="Normal 14" xfId="79" xr:uid="{443FD76F-C067-4C41-B737-193722F88F1C}"/>
    <cellStyle name="Normal 15" xfId="80" xr:uid="{E10F8F79-46D2-43C4-85E4-A7A1A0D609C0}"/>
    <cellStyle name="Normal 16" xfId="81" xr:uid="{EB18684C-5E1F-4034-ACD7-E8DD296C625A}"/>
    <cellStyle name="Normal 17" xfId="82" xr:uid="{4A6DB75C-5F6C-4AED-AFE1-CA93167A0178}"/>
    <cellStyle name="Normal 18" xfId="83" xr:uid="{EF4E514B-21AB-4213-BF65-FA03C8FCC4E3}"/>
    <cellStyle name="Normal 19" xfId="84" xr:uid="{A5563F79-AA98-49B7-9612-A5D22C504388}"/>
    <cellStyle name="Normal 2" xfId="3" xr:uid="{2BA2F634-57BD-4AAA-9041-3B4DA542E39B}"/>
    <cellStyle name="Normal 2 2" xfId="17" xr:uid="{45CD865E-DCD1-455D-9D3D-ECBDF8F461C4}"/>
    <cellStyle name="Normal 2 3" xfId="22" xr:uid="{E86057E8-D701-4214-A03A-4E8074F7324D}"/>
    <cellStyle name="Normal 2 3 2" xfId="85" xr:uid="{8806C62F-BE41-469E-A1E1-4D01A83DD47D}"/>
    <cellStyle name="Normal 2 3 3" xfId="86" xr:uid="{DA449CB4-D253-4ADE-AE62-444EC0F1F097}"/>
    <cellStyle name="Normal 2 3 4" xfId="87" xr:uid="{A707C047-DEFE-49FD-882B-EDCFF9A6E9E2}"/>
    <cellStyle name="Normal 2 4" xfId="14" xr:uid="{D1F86EC5-6B30-467B-859D-D73C4215769E}"/>
    <cellStyle name="Normal 2 4 2" xfId="88" xr:uid="{DFD2163E-69B6-4904-A513-032C4938C36D}"/>
    <cellStyle name="Normal 2 5" xfId="89" xr:uid="{C8604E21-6F59-4E42-9808-8DE91FD2CD58}"/>
    <cellStyle name="Normal 20" xfId="90" xr:uid="{7A411D20-217F-426E-8506-1C0721265789}"/>
    <cellStyle name="Normal 21" xfId="91" xr:uid="{D587539A-4EFD-4A08-BB25-D1B7917200E5}"/>
    <cellStyle name="Normal 22" xfId="92" xr:uid="{47E33530-C96D-4E45-A654-5FF5FCDE3E73}"/>
    <cellStyle name="Normal 23" xfId="93" xr:uid="{2FB397B0-1893-4033-BB41-D40B1017C4E2}"/>
    <cellStyle name="Normal 24" xfId="94" xr:uid="{24F5DA0E-65AF-4F81-96B6-A5183138A3DB}"/>
    <cellStyle name="Normal 25" xfId="95" xr:uid="{3C9437E3-5A89-490C-AD9E-547AAF9673F3}"/>
    <cellStyle name="Normal 26" xfId="96" xr:uid="{0F39A6C7-3475-4989-9E1F-8C66C226E75C}"/>
    <cellStyle name="Normal 27" xfId="97" xr:uid="{ABBCB432-E8F5-44E7-A539-922539D64567}"/>
    <cellStyle name="Normal 28" xfId="98" xr:uid="{EBB24089-A7D4-42E7-93D1-FF5505BBAFE9}"/>
    <cellStyle name="Normal 29" xfId="99" xr:uid="{BD131B32-CB58-4BB1-B152-18637209946C}"/>
    <cellStyle name="Normal 3" xfId="13" xr:uid="{30C66E36-8763-4C19-87DF-8D565AABE081}"/>
    <cellStyle name="Normal 3 2" xfId="100" xr:uid="{BED16D36-8811-496E-AD56-DD5D2776B2C9}"/>
    <cellStyle name="Normal 3 2 2" xfId="101" xr:uid="{36ABF588-97AD-4E42-87B6-ADAE0FE73D01}"/>
    <cellStyle name="Normal 3 2 3" xfId="102" xr:uid="{F999FF42-1FA8-445D-81A9-0F5DBE46A782}"/>
    <cellStyle name="Normal 30" xfId="103" xr:uid="{66CA437A-6DE3-484B-8EC9-5CAC3F5DD0BA}"/>
    <cellStyle name="Normal 31" xfId="104" xr:uid="{5CF16B54-8127-4D56-B5E6-6A31D004B9FA}"/>
    <cellStyle name="Normal 4" xfId="10" xr:uid="{056BF219-AF5B-4145-8FC0-1791EE984F3C}"/>
    <cellStyle name="Normal 4 2" xfId="105" xr:uid="{AE4A13AA-5BF7-4363-A81E-0EB7CD8BB35F}"/>
    <cellStyle name="Normal 4 3" xfId="106" xr:uid="{A36B126D-1357-446B-9EEB-B7E6951E029F}"/>
    <cellStyle name="Normal 5" xfId="18" xr:uid="{751A5F79-5C43-4072-99C2-B487A58FAA8E}"/>
    <cellStyle name="Normal 5 2" xfId="19" xr:uid="{68D7B31C-2E31-43A5-8007-E33F655BE525}"/>
    <cellStyle name="Normal 5 2 2" xfId="107" xr:uid="{99C99791-BF2F-4640-8638-21061AB81C8D}"/>
    <cellStyle name="Normal 5 2 3" xfId="108" xr:uid="{E5925752-04A3-45F6-BA90-67ABF2BD00D9}"/>
    <cellStyle name="Normal 5 3" xfId="21" xr:uid="{C0378552-FA4E-444E-A000-8F757132531F}"/>
    <cellStyle name="Normal 5 3 2" xfId="109" xr:uid="{240AC4F0-F22B-4CBD-8A43-D55C6836A2A0}"/>
    <cellStyle name="Normal 5 3 3" xfId="110" xr:uid="{3DE88DA5-DBE4-41A8-9A0D-D7AB58C99A90}"/>
    <cellStyle name="Normal 5 4" xfId="111" xr:uid="{63768BB2-0F87-4116-A543-11F58FAF87F4}"/>
    <cellStyle name="Normal 5 5" xfId="112" xr:uid="{09279B5D-BCFA-4EFA-8658-675B770B17B6}"/>
    <cellStyle name="Normal 6" xfId="12" xr:uid="{CFFC3B17-31B1-41C9-80F8-91EA0B0853F4}"/>
    <cellStyle name="Normal 6 2" xfId="113" xr:uid="{83BCAFB3-0C5E-4449-AE81-154A04B006E1}"/>
    <cellStyle name="Normal 6 2 2" xfId="114" xr:uid="{E3C6F6FB-8C17-4CD7-B5D7-2FCFB0ABFAA7}"/>
    <cellStyle name="Normal 6 2 3" xfId="115" xr:uid="{C990C939-E872-4C69-B484-5C4FC7154252}"/>
    <cellStyle name="Normal 6 3" xfId="116" xr:uid="{FCEF5F34-033C-4514-8F30-69A7BDD781F5}"/>
    <cellStyle name="Normal 6 4" xfId="117" xr:uid="{4F896175-9A4F-4ED2-B1DC-EEAE23E6873D}"/>
    <cellStyle name="Normal 6 5" xfId="118" xr:uid="{E0673B7A-47B0-410A-8360-FCD91CABE2F2}"/>
    <cellStyle name="Normal 6 6" xfId="119" xr:uid="{112E501E-0E3D-4400-937E-43B939B5BD4B}"/>
    <cellStyle name="Normal 6 7" xfId="120" xr:uid="{B4EE28C6-2B20-49FE-BA67-25A0B08439A2}"/>
    <cellStyle name="Normal 6 8" xfId="121" xr:uid="{C3D3FCD2-13F4-4C9A-82EE-FF12680DF399}"/>
    <cellStyle name="Normal 6 9" xfId="122" xr:uid="{40B42E03-3B78-40CD-BC01-35154FF44DAF}"/>
    <cellStyle name="Normal 7" xfId="20" xr:uid="{2C1DBF59-1D13-4B8C-9890-E09B5A331532}"/>
    <cellStyle name="Normal 7 2" xfId="123" xr:uid="{A55A7525-7138-4D6E-BF79-3CDF138CC75C}"/>
    <cellStyle name="Normal 7 3" xfId="124" xr:uid="{A37925A8-6764-4F9D-9E62-68499B6957C3}"/>
    <cellStyle name="Normal 7 4" xfId="125" xr:uid="{35DFC8B2-D371-43EA-A66E-DB78746ADD3F}"/>
    <cellStyle name="Normal 7 5" xfId="126" xr:uid="{D1222AB1-8166-4563-9528-ABFE02D56142}"/>
    <cellStyle name="Normal 8" xfId="2" xr:uid="{2CE3B3B7-A607-48CD-B02F-7EC6B97A3DAF}"/>
    <cellStyle name="Normal 8 2" xfId="15" xr:uid="{C755180F-DD4D-4EAD-BB2D-ADD19DE92D4F}"/>
    <cellStyle name="Normal 8 2 2" xfId="127" xr:uid="{FBF761FC-48C3-426E-A6D1-FF798B9F0E8E}"/>
    <cellStyle name="Normal 8 2 3" xfId="128" xr:uid="{4464B6BE-5509-4F34-AE45-4C2122C74B8D}"/>
    <cellStyle name="Normal 8 2 4" xfId="129" xr:uid="{CC269D69-3336-4CBA-9C90-2F3C55118C92}"/>
    <cellStyle name="Normal 8 3" xfId="130" xr:uid="{4FF379EB-0B28-4D07-B8E0-7AF88861723F}"/>
    <cellStyle name="Normal 8 4" xfId="131" xr:uid="{4D6E9BA5-7C8E-4A03-95C3-09802C495FDF}"/>
    <cellStyle name="Normal 8 5" xfId="132" xr:uid="{066D0F8F-CB0C-4582-8957-AE058D671ACA}"/>
    <cellStyle name="Normal 8 6" xfId="133" xr:uid="{A87C1C00-FF02-4995-95F8-ACE0A42F338D}"/>
    <cellStyle name="Normal 8 7" xfId="134" xr:uid="{36CAF032-F37E-43DD-93B3-81CB302C9D7D}"/>
    <cellStyle name="Normal 8 8" xfId="135" xr:uid="{E9FEEAFC-28D1-493C-B17E-B90B64A649B5}"/>
    <cellStyle name="Normal 8 9" xfId="136" xr:uid="{5DBB5CAC-A7E1-4058-8BF5-5630CB4D373A}"/>
    <cellStyle name="Normal 9" xfId="4" xr:uid="{89F9541B-DA56-4141-89E9-3DD584C547C4}"/>
    <cellStyle name="Normal 9 2" xfId="137" xr:uid="{796C8F3A-F158-4BBF-877B-2452957D2FB6}"/>
    <cellStyle name="Percent" xfId="139" builtinId="5"/>
    <cellStyle name="Percent 2" xfId="9" xr:uid="{E763CEEF-1DD4-4C09-84B1-4B10EA970DCF}"/>
    <cellStyle name="Percent 4" xfId="23" xr:uid="{6DBBC327-4B21-445B-A883-F3415BCE1D20}"/>
    <cellStyle name="Percent 4 2" xfId="138" xr:uid="{E874AB2D-7CED-4182-8985-AFB5CC1EB7F1}"/>
    <cellStyle name="Table Header" xfId="7" xr:uid="{D50D8FF0-D0EB-4A00-B459-8C79553D3E24}"/>
    <cellStyle name="Table Heading 1" xfId="5" xr:uid="{94F6874A-E03E-4E1B-88C4-C53A0DAE5F41}"/>
    <cellStyle name="Table Total Millions" xfId="8" xr:uid="{B69BE2CE-ADF4-434E-AA55-C2E1898D9920}"/>
    <cellStyle name="Table Units" xfId="6" xr:uid="{19C83FDE-5B87-4F63-92D3-69533910BDC7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2977-0503-4982-96D2-D18CF35CB6AF}">
  <dimension ref="B2:I15"/>
  <sheetViews>
    <sheetView tabSelected="1" zoomScale="90" zoomScaleNormal="90" workbookViewId="0">
      <selection activeCell="B7" sqref="B7:I7"/>
    </sheetView>
  </sheetViews>
  <sheetFormatPr defaultRowHeight="14"/>
  <cols>
    <col min="2" max="2" width="23.58203125" customWidth="1"/>
    <col min="3" max="3" width="17.1640625" customWidth="1"/>
    <col min="4" max="4" width="18.5" style="304" customWidth="1"/>
    <col min="5" max="5" width="19.25" customWidth="1"/>
    <col min="6" max="6" width="21.08203125" customWidth="1"/>
    <col min="7" max="7" width="21.08203125" style="304" customWidth="1"/>
    <col min="8" max="8" width="22.33203125" customWidth="1"/>
    <col min="9" max="9" width="15.58203125" customWidth="1"/>
  </cols>
  <sheetData>
    <row r="2" spans="2:9" ht="18">
      <c r="B2" s="1" t="s">
        <v>385</v>
      </c>
    </row>
    <row r="3" spans="2:9" ht="14.5" thickBot="1"/>
    <row r="4" spans="2:9" ht="30" customHeight="1">
      <c r="B4" s="550" t="s">
        <v>369</v>
      </c>
      <c r="C4" s="551"/>
      <c r="D4" s="553" t="s">
        <v>643</v>
      </c>
      <c r="E4" s="554"/>
      <c r="F4" s="555"/>
      <c r="G4" s="556" t="s">
        <v>370</v>
      </c>
      <c r="H4" s="554"/>
      <c r="I4" s="557"/>
    </row>
    <row r="5" spans="2:9" ht="42">
      <c r="B5" s="278" t="s">
        <v>346</v>
      </c>
      <c r="C5" s="301" t="s">
        <v>609</v>
      </c>
      <c r="D5" s="301" t="s">
        <v>615</v>
      </c>
      <c r="E5" s="279" t="s">
        <v>347</v>
      </c>
      <c r="F5" s="281" t="s">
        <v>348</v>
      </c>
      <c r="G5" s="497" t="s">
        <v>616</v>
      </c>
      <c r="H5" s="280" t="s">
        <v>347</v>
      </c>
      <c r="I5" s="279" t="s">
        <v>348</v>
      </c>
    </row>
    <row r="6" spans="2:9" ht="28.5" thickBot="1">
      <c r="B6" s="282" t="s">
        <v>349</v>
      </c>
      <c r="C6" s="283">
        <f>'3.3 (a) Cash Grant'!C40</f>
        <v>30452.620017228335</v>
      </c>
      <c r="D6" s="283">
        <v>27954.958999999999</v>
      </c>
      <c r="E6" s="284">
        <f>C6-D6</f>
        <v>2497.6610172283363</v>
      </c>
      <c r="F6" s="285">
        <f>E6/D6</f>
        <v>8.9345901642293099E-2</v>
      </c>
      <c r="G6" s="284">
        <v>31132.633999999998</v>
      </c>
      <c r="H6" s="284">
        <f>C6-G6</f>
        <v>-680.013982771663</v>
      </c>
      <c r="I6" s="491">
        <f>H6/G6</f>
        <v>-2.184248151864256E-2</v>
      </c>
    </row>
    <row r="7" spans="2:9" ht="106.5" customHeight="1">
      <c r="B7" s="552" t="s">
        <v>371</v>
      </c>
      <c r="C7" s="552"/>
      <c r="D7" s="552"/>
      <c r="E7" s="552"/>
      <c r="F7" s="552"/>
      <c r="G7" s="552"/>
      <c r="H7" s="552"/>
      <c r="I7" s="552"/>
    </row>
    <row r="10" spans="2:9">
      <c r="C10" s="302"/>
      <c r="D10" s="302"/>
    </row>
    <row r="11" spans="2:9">
      <c r="E11" s="241"/>
    </row>
    <row r="12" spans="2:9">
      <c r="E12" s="241"/>
      <c r="F12" s="241"/>
      <c r="G12" s="241"/>
    </row>
    <row r="13" spans="2:9">
      <c r="F13" s="241"/>
      <c r="G13" s="241"/>
    </row>
    <row r="14" spans="2:9">
      <c r="F14" s="241"/>
      <c r="G14" s="241"/>
      <c r="H14" s="241"/>
    </row>
    <row r="15" spans="2:9">
      <c r="F15" s="490"/>
      <c r="G15" s="490"/>
    </row>
  </sheetData>
  <mergeCells count="4">
    <mergeCell ref="B4:C4"/>
    <mergeCell ref="B7:I7"/>
    <mergeCell ref="D4:F4"/>
    <mergeCell ref="G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008"/>
  <sheetViews>
    <sheetView showGridLines="0" zoomScale="80" zoomScaleNormal="80" workbookViewId="0">
      <selection activeCell="B28" sqref="B28"/>
    </sheetView>
  </sheetViews>
  <sheetFormatPr defaultColWidth="12.58203125" defaultRowHeight="15" customHeight="1"/>
  <cols>
    <col min="1" max="1" width="3.83203125" customWidth="1"/>
    <col min="2" max="2" width="77" customWidth="1"/>
    <col min="3" max="3" width="13.58203125" customWidth="1"/>
    <col min="4" max="4" width="2.08203125" customWidth="1"/>
    <col min="5" max="5" width="26.83203125" bestFit="1" customWidth="1"/>
    <col min="6" max="6" width="21.58203125" customWidth="1"/>
    <col min="7" max="19" width="8" customWidth="1"/>
  </cols>
  <sheetData>
    <row r="1" spans="1:19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customHeight="1">
      <c r="A2" s="2"/>
      <c r="B2" s="218" t="s">
        <v>638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3.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3.5" customHeight="1">
      <c r="A4" s="2"/>
      <c r="B4" s="324" t="s">
        <v>0</v>
      </c>
      <c r="C4" s="325" t="s">
        <v>1</v>
      </c>
      <c r="D4" s="325"/>
      <c r="E4" s="326" t="s">
        <v>2</v>
      </c>
      <c r="F4" s="32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3.5" customHeight="1">
      <c r="A5" s="2"/>
      <c r="B5" s="142" t="s">
        <v>3</v>
      </c>
      <c r="C5" s="454">
        <f>SUM('3 4 (a) Resource Changes'!I311+'3.4 (b) Capital Changes'!G93)</f>
        <v>32885.176395377057</v>
      </c>
      <c r="D5" s="4"/>
      <c r="E5" s="299" t="s">
        <v>4</v>
      </c>
      <c r="F5" s="29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3.5" customHeight="1">
      <c r="A6" s="2"/>
      <c r="B6" s="142" t="s">
        <v>5</v>
      </c>
      <c r="C6" s="453">
        <f>SUM('3.3 (b) Control Totals'!D31)</f>
        <v>5259.0515065939253</v>
      </c>
      <c r="D6" s="4"/>
      <c r="E6" s="299" t="s">
        <v>4</v>
      </c>
      <c r="F6" s="33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3.5" customHeight="1">
      <c r="A7" s="2"/>
      <c r="B7" s="186" t="s">
        <v>366</v>
      </c>
      <c r="C7" s="453">
        <f>SUM('3.3 (b) Control Totals'!D42)-'3.3 (b) Control Totals'!D34</f>
        <v>21296.318092124395</v>
      </c>
      <c r="D7" s="4"/>
      <c r="E7" s="299" t="s">
        <v>4</v>
      </c>
      <c r="F7" s="29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304" customFormat="1" ht="13.5" customHeight="1">
      <c r="A8" s="417"/>
      <c r="B8" s="186" t="s">
        <v>58</v>
      </c>
      <c r="C8" s="450">
        <f>'3.3 (b) Control Totals'!D34</f>
        <v>409.25650046595581</v>
      </c>
      <c r="D8" s="4"/>
      <c r="E8" s="299"/>
      <c r="F8" s="293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</row>
    <row r="9" spans="1:19" ht="13.5" customHeight="1">
      <c r="A9" s="2"/>
      <c r="B9" s="142" t="s">
        <v>6</v>
      </c>
      <c r="C9" s="453">
        <v>3068</v>
      </c>
      <c r="D9" s="4"/>
      <c r="E9" s="29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3.5" customHeight="1" thickBot="1">
      <c r="A10" s="2"/>
      <c r="B10" s="327" t="s">
        <v>7</v>
      </c>
      <c r="C10" s="334">
        <f>SUM(C5:C9)</f>
        <v>62917.802494561329</v>
      </c>
      <c r="D10" s="83"/>
      <c r="E10" s="32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3.5" customHeight="1">
      <c r="A11" s="2"/>
      <c r="B11" s="127" t="s">
        <v>8</v>
      </c>
      <c r="C11" s="333"/>
      <c r="D11" s="128"/>
      <c r="E11" s="29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3.5" customHeight="1">
      <c r="A12" s="2"/>
      <c r="B12" s="109" t="s">
        <v>9</v>
      </c>
      <c r="C12" s="332">
        <v>42.776000000000003</v>
      </c>
      <c r="D12" s="4"/>
      <c r="E12" s="29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3.5" customHeight="1">
      <c r="A13" s="2"/>
      <c r="B13" s="110" t="s">
        <v>10</v>
      </c>
      <c r="C13" s="332">
        <v>3.4769999999999999</v>
      </c>
      <c r="D13" s="4"/>
      <c r="E13" s="299"/>
      <c r="F13" s="45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3.5" customHeight="1">
      <c r="A14" s="2"/>
      <c r="B14" s="110" t="s">
        <v>11</v>
      </c>
      <c r="C14" s="332">
        <v>700</v>
      </c>
      <c r="D14" s="4"/>
      <c r="E14" s="29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3.5" customHeight="1" thickBot="1">
      <c r="A15" s="2"/>
      <c r="B15" s="129" t="s">
        <v>12</v>
      </c>
      <c r="C15" s="335">
        <f>SUM(C12:C14)</f>
        <v>746.25300000000004</v>
      </c>
      <c r="D15" s="130"/>
      <c r="E15" s="30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3.5" customHeight="1">
      <c r="A16" s="2"/>
      <c r="B16" s="127" t="s">
        <v>13</v>
      </c>
      <c r="C16" s="336"/>
      <c r="D16" s="295"/>
      <c r="E16" s="32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3.5" customHeight="1">
      <c r="A17" s="2"/>
      <c r="B17" s="296" t="s">
        <v>367</v>
      </c>
      <c r="C17" s="333">
        <v>3068</v>
      </c>
      <c r="D17" s="295"/>
      <c r="E17" s="32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3.5" customHeight="1">
      <c r="A18" s="2"/>
      <c r="B18" s="296" t="s">
        <v>368</v>
      </c>
      <c r="C18" s="333">
        <v>2921.9014355999998</v>
      </c>
      <c r="D18" s="295"/>
      <c r="E18" s="32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3.5" customHeight="1" thickBot="1">
      <c r="A19" s="2"/>
      <c r="B19" s="129" t="s">
        <v>12</v>
      </c>
      <c r="C19" s="335">
        <f>SUM(C17:C18)</f>
        <v>5989.9014355999998</v>
      </c>
      <c r="D19" s="130"/>
      <c r="E19" s="30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3.5" customHeight="1">
      <c r="A20" s="2"/>
      <c r="B20" s="135" t="s">
        <v>13</v>
      </c>
      <c r="C20" s="337"/>
      <c r="D20" s="297"/>
      <c r="E20" s="29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3.5" customHeight="1">
      <c r="A21" s="2"/>
      <c r="B21" s="188" t="s">
        <v>14</v>
      </c>
      <c r="C21" s="333">
        <v>927.42364564159482</v>
      </c>
      <c r="D21" s="131"/>
      <c r="E21" s="29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3.5" customHeight="1">
      <c r="A22" s="2"/>
      <c r="B22" s="188" t="s">
        <v>15</v>
      </c>
      <c r="C22" s="333">
        <v>18844.0824464828</v>
      </c>
      <c r="D22" s="131"/>
      <c r="E22" s="29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3.5" customHeight="1">
      <c r="A23" s="2"/>
      <c r="B23" s="188" t="s">
        <v>16</v>
      </c>
      <c r="C23" s="333">
        <v>1461.1</v>
      </c>
      <c r="D23" s="131"/>
      <c r="E23" s="29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3.5" customHeight="1">
      <c r="A24" s="2"/>
      <c r="B24" s="188" t="s">
        <v>17</v>
      </c>
      <c r="C24" s="333">
        <v>300</v>
      </c>
      <c r="D24" s="131"/>
      <c r="E24" s="29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3.5" customHeight="1">
      <c r="A25" s="2"/>
      <c r="B25" s="188" t="s">
        <v>18</v>
      </c>
      <c r="C25" s="333">
        <v>0</v>
      </c>
      <c r="D25" s="131"/>
      <c r="E25" s="29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3.5" customHeight="1">
      <c r="A26" s="2"/>
      <c r="B26" s="188" t="s">
        <v>19</v>
      </c>
      <c r="C26" s="333">
        <v>-266.28799999999995</v>
      </c>
      <c r="D26" s="131"/>
      <c r="E26" s="29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3.5" customHeight="1">
      <c r="A27" s="2"/>
      <c r="B27" s="188" t="s">
        <v>20</v>
      </c>
      <c r="C27" s="333">
        <v>0</v>
      </c>
      <c r="D27" s="131"/>
      <c r="E27" s="29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3.5" customHeight="1">
      <c r="A28" s="2"/>
      <c r="B28" s="110" t="s">
        <v>21</v>
      </c>
      <c r="C28" s="332">
        <v>30</v>
      </c>
      <c r="D28" s="4"/>
      <c r="E28" s="29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3.5" customHeight="1" thickBot="1">
      <c r="A29" s="2"/>
      <c r="B29" s="129" t="s">
        <v>12</v>
      </c>
      <c r="C29" s="335">
        <f>SUM(C21:C28)</f>
        <v>21296.318092124395</v>
      </c>
      <c r="D29" s="130"/>
      <c r="E29" s="30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3.5" customHeight="1">
      <c r="A30" s="2"/>
      <c r="B30" s="127" t="s">
        <v>22</v>
      </c>
      <c r="C30" s="333"/>
      <c r="D30" s="131"/>
      <c r="E30" s="29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3.5" customHeight="1">
      <c r="A31" s="2"/>
      <c r="B31" s="188" t="s">
        <v>374</v>
      </c>
      <c r="C31" s="333">
        <v>976.07295670584142</v>
      </c>
      <c r="D31" s="131"/>
      <c r="E31" s="29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3.5" customHeight="1">
      <c r="A32" s="2"/>
      <c r="B32" s="188" t="s">
        <v>375</v>
      </c>
      <c r="C32" s="333">
        <v>12.235133333333334</v>
      </c>
      <c r="D32" s="131"/>
      <c r="E32" s="29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3.5" customHeight="1">
      <c r="A33" s="2"/>
      <c r="B33" s="188" t="s">
        <v>376</v>
      </c>
      <c r="C33" s="333">
        <v>530.0647918953515</v>
      </c>
      <c r="D33" s="131"/>
      <c r="E33" s="29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3.5" customHeight="1">
      <c r="A34" s="2"/>
      <c r="B34" s="188" t="s">
        <v>377</v>
      </c>
      <c r="C34" s="333">
        <v>138.685</v>
      </c>
      <c r="D34" s="131"/>
      <c r="E34" s="29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.5" customHeight="1">
      <c r="A35" s="2"/>
      <c r="B35" s="188" t="s">
        <v>23</v>
      </c>
      <c r="C35" s="333">
        <v>165.561136535478</v>
      </c>
      <c r="D35" s="131"/>
      <c r="E35" s="29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3.5" customHeight="1">
      <c r="A36" s="2"/>
      <c r="B36" s="188" t="s">
        <v>378</v>
      </c>
      <c r="C36" s="333">
        <v>3644.6729311385966</v>
      </c>
      <c r="D36" s="131"/>
      <c r="E36" s="29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3.5" customHeight="1">
      <c r="A37" s="2"/>
      <c r="B37" s="110" t="s">
        <v>24</v>
      </c>
      <c r="C37" s="332">
        <v>440.70299999999997</v>
      </c>
      <c r="D37" s="131"/>
      <c r="E37" s="299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3.5" customHeight="1">
      <c r="A38" s="2"/>
      <c r="B38" s="110" t="s">
        <v>25</v>
      </c>
      <c r="C38" s="332">
        <v>17.220999999999989</v>
      </c>
      <c r="D38" s="131"/>
      <c r="E38" s="29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3.5" customHeight="1" thickBot="1">
      <c r="A39" s="2"/>
      <c r="B39" s="129" t="s">
        <v>12</v>
      </c>
      <c r="C39" s="335">
        <f>SUM(C31:C38)</f>
        <v>5925.2159496086006</v>
      </c>
      <c r="D39" s="130"/>
      <c r="E39" s="300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3.5" customHeight="1" thickBot="1">
      <c r="A40" s="2"/>
      <c r="B40" s="132" t="s">
        <v>386</v>
      </c>
      <c r="C40" s="471">
        <f>SUM(C10+C15-C19-C29-C39)</f>
        <v>30452.620017228335</v>
      </c>
      <c r="D40" s="133"/>
      <c r="E40" s="30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3.5" customHeight="1" thickBot="1">
      <c r="A41" s="2"/>
      <c r="B41" s="183" t="s">
        <v>26</v>
      </c>
      <c r="C41" s="471">
        <f>SUM(C22+C23)</f>
        <v>20305.182446482799</v>
      </c>
      <c r="D41" s="130"/>
      <c r="E41" s="300"/>
      <c r="F41" s="330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3.5" customHeight="1" thickBot="1">
      <c r="A42" s="2"/>
      <c r="B42" s="132" t="s">
        <v>27</v>
      </c>
      <c r="C42" s="471">
        <f>SUM(C40:C41)</f>
        <v>50757.802463711138</v>
      </c>
      <c r="D42" s="130"/>
      <c r="E42" s="30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3.5" customHeight="1">
      <c r="A45" s="2"/>
      <c r="B45" s="2"/>
      <c r="C45" s="7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3.5" customHeight="1">
      <c r="A51" s="2"/>
      <c r="B51" s="2"/>
      <c r="C51" s="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3.5" customHeight="1">
      <c r="A52" s="2"/>
      <c r="B52" s="2"/>
      <c r="C52" s="7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3.5" customHeight="1">
      <c r="A53" s="2"/>
      <c r="B53" s="2"/>
      <c r="C53" s="7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3.5" customHeight="1">
      <c r="A54" s="2"/>
      <c r="B54" s="2"/>
      <c r="C54" s="7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3.5" customHeight="1">
      <c r="A55" s="2"/>
      <c r="B55" s="2"/>
      <c r="C55" s="7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3.5" customHeight="1">
      <c r="A56" s="2"/>
      <c r="B56" s="2"/>
      <c r="C56" s="7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3.5" customHeight="1">
      <c r="A57" s="2"/>
      <c r="B57" s="2"/>
      <c r="C57" s="7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3.5" customHeight="1">
      <c r="A58" s="2"/>
      <c r="B58" s="2"/>
      <c r="C58" s="7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3.5" customHeight="1">
      <c r="A59" s="2"/>
      <c r="B59" s="2"/>
      <c r="C59" s="7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3.5" customHeight="1">
      <c r="A60" s="2"/>
      <c r="B60" s="2"/>
      <c r="C60" s="7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3.5" customHeight="1">
      <c r="A61" s="2"/>
      <c r="B61" s="2"/>
      <c r="C61" s="7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3.5" customHeight="1">
      <c r="A62" s="2"/>
      <c r="B62" s="2"/>
      <c r="C62" s="7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3.5" customHeight="1">
      <c r="A63" s="2"/>
      <c r="B63" s="2"/>
      <c r="C63" s="7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3.5" customHeight="1">
      <c r="A64" s="2"/>
      <c r="B64" s="2"/>
      <c r="C64" s="7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3.5" customHeight="1">
      <c r="A65" s="2"/>
      <c r="B65" s="2"/>
      <c r="C65" s="7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3.5" customHeight="1">
      <c r="A66" s="2"/>
      <c r="B66" s="2"/>
      <c r="C66" s="7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3.5" customHeight="1">
      <c r="A67" s="2"/>
      <c r="B67" s="2"/>
      <c r="C67" s="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3.5" customHeight="1">
      <c r="A68" s="2"/>
      <c r="B68" s="2"/>
      <c r="C68" s="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3.5" customHeight="1">
      <c r="A69" s="2"/>
      <c r="B69" s="2"/>
      <c r="C69" s="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3.5" customHeight="1">
      <c r="A70" s="2"/>
      <c r="B70" s="2"/>
      <c r="C70" s="7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3.5" customHeight="1">
      <c r="A71" s="2"/>
      <c r="B71" s="2"/>
      <c r="C71" s="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3.5" customHeight="1">
      <c r="A72" s="2"/>
      <c r="B72" s="2"/>
      <c r="C72" s="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3.5" customHeight="1">
      <c r="A73" s="2"/>
      <c r="B73" s="2"/>
      <c r="C73" s="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3.5" customHeight="1">
      <c r="A74" s="2"/>
      <c r="B74" s="2"/>
      <c r="C74" s="7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3.5" customHeight="1">
      <c r="A75" s="2"/>
      <c r="B75" s="2"/>
      <c r="C75" s="7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3.5" customHeight="1">
      <c r="A76" s="2"/>
      <c r="B76" s="2"/>
      <c r="C76" s="7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3.5" customHeight="1">
      <c r="A77" s="2"/>
      <c r="B77" s="2"/>
      <c r="C77" s="7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3.5" customHeight="1">
      <c r="A78" s="2"/>
      <c r="B78" s="2"/>
      <c r="C78" s="7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3.5" customHeight="1">
      <c r="A79" s="2"/>
      <c r="B79" s="2"/>
      <c r="C79" s="7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3.5" customHeight="1">
      <c r="A80" s="2"/>
      <c r="B80" s="2"/>
      <c r="C80" s="7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3.5" customHeight="1">
      <c r="A81" s="2"/>
      <c r="B81" s="2"/>
      <c r="C81" s="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3.5" customHeight="1">
      <c r="A82" s="2"/>
      <c r="B82" s="2"/>
      <c r="C82" s="7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3.5" customHeight="1">
      <c r="A83" s="2"/>
      <c r="B83" s="2"/>
      <c r="C83" s="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3.5" customHeight="1">
      <c r="A84" s="2"/>
      <c r="B84" s="2"/>
      <c r="C84" s="7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3.5" customHeight="1">
      <c r="A85" s="2"/>
      <c r="B85" s="2"/>
      <c r="C85" s="7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3.5" customHeight="1">
      <c r="A86" s="2"/>
      <c r="B86" s="2"/>
      <c r="C86" s="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3.5" customHeight="1">
      <c r="A87" s="2"/>
      <c r="B87" s="2"/>
      <c r="C87" s="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3.5" customHeight="1">
      <c r="A88" s="2"/>
      <c r="B88" s="2"/>
      <c r="C88" s="7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3.5" customHeight="1">
      <c r="A89" s="2"/>
      <c r="B89" s="2"/>
      <c r="C89" s="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3.5" customHeight="1">
      <c r="A90" s="2"/>
      <c r="B90" s="2"/>
      <c r="C90" s="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3.5" customHeight="1">
      <c r="A91" s="2"/>
      <c r="B91" s="2"/>
      <c r="C91" s="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3.5" customHeight="1">
      <c r="A92" s="2"/>
      <c r="B92" s="2"/>
      <c r="C92" s="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3.5" customHeight="1">
      <c r="A93" s="2"/>
      <c r="B93" s="2"/>
      <c r="C93" s="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3.5" customHeight="1">
      <c r="A94" s="2"/>
      <c r="B94" s="2"/>
      <c r="C94" s="7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3.5" customHeight="1">
      <c r="A95" s="2"/>
      <c r="B95" s="2"/>
      <c r="C95" s="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3.5" customHeight="1">
      <c r="A96" s="2"/>
      <c r="B96" s="2"/>
      <c r="C96" s="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3.5" customHeight="1">
      <c r="A97" s="2"/>
      <c r="B97" s="2"/>
      <c r="C97" s="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3.5" customHeight="1">
      <c r="A98" s="2"/>
      <c r="B98" s="2"/>
      <c r="C98" s="7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3.5" customHeight="1">
      <c r="A99" s="2"/>
      <c r="B99" s="2"/>
      <c r="C99" s="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3.5" customHeight="1">
      <c r="A100" s="2"/>
      <c r="B100" s="2"/>
      <c r="C100" s="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3.5" customHeight="1">
      <c r="A101" s="2"/>
      <c r="B101" s="2"/>
      <c r="C101" s="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3.5" customHeight="1">
      <c r="A102" s="2"/>
      <c r="B102" s="2"/>
      <c r="C102" s="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3.5" customHeight="1">
      <c r="A103" s="2"/>
      <c r="B103" s="2"/>
      <c r="C103" s="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3.5" customHeight="1">
      <c r="A104" s="2"/>
      <c r="B104" s="2"/>
      <c r="C104" s="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3.5" customHeight="1">
      <c r="A105" s="2"/>
      <c r="B105" s="2"/>
      <c r="C105" s="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3.5" customHeight="1">
      <c r="A106" s="2"/>
      <c r="B106" s="2"/>
      <c r="C106" s="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3.5" customHeight="1">
      <c r="A107" s="2"/>
      <c r="B107" s="2"/>
      <c r="C107" s="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3.5" customHeight="1">
      <c r="A108" s="2"/>
      <c r="B108" s="2"/>
      <c r="C108" s="7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3.5" customHeight="1">
      <c r="A109" s="2"/>
      <c r="B109" s="2"/>
      <c r="C109" s="7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3.5" customHeight="1">
      <c r="A110" s="2"/>
      <c r="B110" s="2"/>
      <c r="C110" s="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3.5" customHeight="1">
      <c r="A111" s="2"/>
      <c r="B111" s="2"/>
      <c r="C111" s="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3.5" customHeight="1">
      <c r="A112" s="2"/>
      <c r="B112" s="2"/>
      <c r="C112" s="7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3.5" customHeight="1">
      <c r="A113" s="2"/>
      <c r="B113" s="2"/>
      <c r="C113" s="7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3.5" customHeight="1">
      <c r="A114" s="2"/>
      <c r="B114" s="2"/>
      <c r="C114" s="7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3.5" customHeight="1">
      <c r="A115" s="2"/>
      <c r="B115" s="2"/>
      <c r="C115" s="7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3.5" customHeight="1">
      <c r="A116" s="2"/>
      <c r="B116" s="2"/>
      <c r="C116" s="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3.5" customHeight="1">
      <c r="A117" s="2"/>
      <c r="B117" s="2"/>
      <c r="C117" s="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3.5" customHeight="1">
      <c r="A118" s="2"/>
      <c r="B118" s="2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3.5" customHeight="1">
      <c r="A119" s="2"/>
      <c r="B119" s="2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3.5" customHeight="1">
      <c r="A120" s="2"/>
      <c r="B120" s="2"/>
      <c r="C120" s="7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3.5" customHeight="1">
      <c r="A121" s="2"/>
      <c r="B121" s="2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3.5" customHeight="1">
      <c r="A122" s="2"/>
      <c r="B122" s="2"/>
      <c r="C122" s="7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3.5" customHeight="1">
      <c r="A123" s="2"/>
      <c r="B123" s="2"/>
      <c r="C123" s="7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3.5" customHeight="1">
      <c r="A124" s="2"/>
      <c r="B124" s="2"/>
      <c r="C124" s="7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3.5" customHeight="1">
      <c r="A125" s="2"/>
      <c r="B125" s="2"/>
      <c r="C125" s="7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3.5" customHeight="1">
      <c r="A126" s="2"/>
      <c r="B126" s="2"/>
      <c r="C126" s="7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3.5" customHeight="1">
      <c r="A127" s="2"/>
      <c r="B127" s="2"/>
      <c r="C127" s="7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3.5" customHeight="1">
      <c r="A128" s="2"/>
      <c r="B128" s="2"/>
      <c r="C128" s="7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3.5" customHeight="1">
      <c r="A129" s="2"/>
      <c r="B129" s="2"/>
      <c r="C129" s="7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3.5" customHeight="1">
      <c r="A130" s="2"/>
      <c r="B130" s="2"/>
      <c r="C130" s="7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3.5" customHeight="1">
      <c r="A131" s="2"/>
      <c r="B131" s="2"/>
      <c r="C131" s="7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3.5" customHeight="1">
      <c r="A132" s="2"/>
      <c r="B132" s="2"/>
      <c r="C132" s="7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3.5" customHeight="1">
      <c r="A133" s="2"/>
      <c r="B133" s="2"/>
      <c r="C133" s="7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3.5" customHeight="1">
      <c r="A134" s="2"/>
      <c r="B134" s="2"/>
      <c r="C134" s="7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3.5" customHeight="1">
      <c r="A135" s="2"/>
      <c r="B135" s="2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3.5" customHeight="1">
      <c r="A136" s="2"/>
      <c r="B136" s="2"/>
      <c r="C136" s="7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3.5" customHeight="1">
      <c r="A137" s="2"/>
      <c r="B137" s="2"/>
      <c r="C137" s="7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3.5" customHeight="1">
      <c r="A138" s="2"/>
      <c r="B138" s="2"/>
      <c r="C138" s="7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3.5" customHeight="1">
      <c r="A139" s="2"/>
      <c r="B139" s="2"/>
      <c r="C139" s="7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3.5" customHeight="1">
      <c r="A140" s="2"/>
      <c r="B140" s="2"/>
      <c r="C140" s="7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3.5" customHeight="1">
      <c r="A141" s="2"/>
      <c r="B141" s="2"/>
      <c r="C141" s="7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3.5" customHeight="1">
      <c r="A142" s="2"/>
      <c r="B142" s="2"/>
      <c r="C142" s="7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3.5" customHeight="1">
      <c r="A143" s="2"/>
      <c r="B143" s="2"/>
      <c r="C143" s="7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3.5" customHeight="1">
      <c r="A144" s="2"/>
      <c r="B144" s="2"/>
      <c r="C144" s="7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3.5" customHeight="1">
      <c r="A145" s="2"/>
      <c r="B145" s="2"/>
      <c r="C145" s="7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3.5" customHeight="1">
      <c r="A146" s="2"/>
      <c r="B146" s="2"/>
      <c r="C146" s="7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3.5" customHeight="1">
      <c r="A147" s="2"/>
      <c r="B147" s="2"/>
      <c r="C147" s="7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3.5" customHeight="1">
      <c r="A148" s="2"/>
      <c r="B148" s="2"/>
      <c r="C148" s="7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3.5" customHeight="1">
      <c r="A149" s="2"/>
      <c r="B149" s="2"/>
      <c r="C149" s="7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3.5" customHeight="1">
      <c r="A150" s="2"/>
      <c r="B150" s="2"/>
      <c r="C150" s="7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3.5" customHeight="1">
      <c r="A151" s="2"/>
      <c r="B151" s="2"/>
      <c r="C151" s="7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3.5" customHeight="1">
      <c r="A152" s="2"/>
      <c r="B152" s="2"/>
      <c r="C152" s="7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3.5" customHeight="1">
      <c r="A153" s="2"/>
      <c r="B153" s="2"/>
      <c r="C153" s="7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3.5" customHeight="1">
      <c r="A154" s="2"/>
      <c r="B154" s="2"/>
      <c r="C154" s="7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3.5" customHeight="1">
      <c r="A155" s="2"/>
      <c r="B155" s="2"/>
      <c r="C155" s="7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3.5" customHeight="1">
      <c r="A156" s="2"/>
      <c r="B156" s="2"/>
      <c r="C156" s="7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3.5" customHeight="1">
      <c r="A157" s="2"/>
      <c r="B157" s="2"/>
      <c r="C157" s="7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3.5" customHeight="1">
      <c r="A158" s="2"/>
      <c r="B158" s="2"/>
      <c r="C158" s="7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3.5" customHeight="1">
      <c r="A159" s="2"/>
      <c r="B159" s="2"/>
      <c r="C159" s="7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3.5" customHeight="1">
      <c r="A160" s="2"/>
      <c r="B160" s="2"/>
      <c r="C160" s="7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3.5" customHeight="1">
      <c r="A161" s="2"/>
      <c r="B161" s="2"/>
      <c r="C161" s="7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3.5" customHeight="1">
      <c r="A162" s="2"/>
      <c r="B162" s="2"/>
      <c r="C162" s="7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3.5" customHeight="1">
      <c r="A163" s="2"/>
      <c r="B163" s="2"/>
      <c r="C163" s="7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3.5" customHeight="1">
      <c r="A164" s="2"/>
      <c r="B164" s="2"/>
      <c r="C164" s="7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3.5" customHeight="1">
      <c r="A165" s="2"/>
      <c r="B165" s="2"/>
      <c r="C165" s="7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3.5" customHeight="1">
      <c r="A166" s="2"/>
      <c r="B166" s="2"/>
      <c r="C166" s="7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3.5" customHeight="1">
      <c r="A167" s="2"/>
      <c r="B167" s="2"/>
      <c r="C167" s="7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3.5" customHeight="1">
      <c r="A168" s="2"/>
      <c r="B168" s="2"/>
      <c r="C168" s="7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3.5" customHeight="1">
      <c r="A169" s="2"/>
      <c r="B169" s="2"/>
      <c r="C169" s="7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3.5" customHeight="1">
      <c r="A170" s="2"/>
      <c r="B170" s="2"/>
      <c r="C170" s="7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3.5" customHeight="1">
      <c r="A171" s="2"/>
      <c r="B171" s="2"/>
      <c r="C171" s="7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3.5" customHeight="1">
      <c r="A172" s="2"/>
      <c r="B172" s="2"/>
      <c r="C172" s="7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3.5" customHeight="1">
      <c r="A173" s="2"/>
      <c r="B173" s="2"/>
      <c r="C173" s="7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3.5" customHeight="1">
      <c r="A174" s="2"/>
      <c r="B174" s="2"/>
      <c r="C174" s="7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3.5" customHeight="1">
      <c r="A175" s="2"/>
      <c r="B175" s="2"/>
      <c r="C175" s="7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3.5" customHeight="1">
      <c r="A176" s="2"/>
      <c r="B176" s="2"/>
      <c r="C176" s="7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3.5" customHeight="1">
      <c r="A177" s="2"/>
      <c r="B177" s="2"/>
      <c r="C177" s="7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3.5" customHeight="1">
      <c r="A178" s="2"/>
      <c r="B178" s="2"/>
      <c r="C178" s="7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3.5" customHeight="1">
      <c r="A179" s="2"/>
      <c r="B179" s="2"/>
      <c r="C179" s="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3.5" customHeight="1">
      <c r="A180" s="2"/>
      <c r="B180" s="2"/>
      <c r="C180" s="7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3.5" customHeight="1">
      <c r="A181" s="2"/>
      <c r="B181" s="2"/>
      <c r="C181" s="7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3.5" customHeight="1">
      <c r="A182" s="2"/>
      <c r="B182" s="2"/>
      <c r="C182" s="7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3.5" customHeight="1">
      <c r="A183" s="2"/>
      <c r="B183" s="2"/>
      <c r="C183" s="7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3.5" customHeight="1">
      <c r="A184" s="2"/>
      <c r="B184" s="2"/>
      <c r="C184" s="7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3.5" customHeight="1">
      <c r="A185" s="2"/>
      <c r="B185" s="2"/>
      <c r="C185" s="7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3.5" customHeight="1">
      <c r="A186" s="2"/>
      <c r="B186" s="2"/>
      <c r="C186" s="7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3.5" customHeight="1">
      <c r="A187" s="2"/>
      <c r="B187" s="2"/>
      <c r="C187" s="7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3.5" customHeight="1">
      <c r="A188" s="2"/>
      <c r="B188" s="2"/>
      <c r="C188" s="7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3.5" customHeight="1">
      <c r="A189" s="2"/>
      <c r="B189" s="2"/>
      <c r="C189" s="7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3.5" customHeight="1">
      <c r="A190" s="2"/>
      <c r="B190" s="2"/>
      <c r="C190" s="7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3.5" customHeight="1">
      <c r="A191" s="2"/>
      <c r="B191" s="2"/>
      <c r="C191" s="7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3.5" customHeight="1">
      <c r="A192" s="2"/>
      <c r="B192" s="2"/>
      <c r="C192" s="7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3.5" customHeight="1">
      <c r="A193" s="2"/>
      <c r="B193" s="2"/>
      <c r="C193" s="7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3.5" customHeight="1">
      <c r="A194" s="2"/>
      <c r="B194" s="2"/>
      <c r="C194" s="7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3.5" customHeight="1">
      <c r="A195" s="2"/>
      <c r="B195" s="2"/>
      <c r="C195" s="7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3.5" customHeight="1">
      <c r="A196" s="2"/>
      <c r="B196" s="2"/>
      <c r="C196" s="7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3.5" customHeight="1">
      <c r="A197" s="2"/>
      <c r="B197" s="2"/>
      <c r="C197" s="7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3.5" customHeight="1">
      <c r="A198" s="2"/>
      <c r="B198" s="2"/>
      <c r="C198" s="7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3.5" customHeight="1">
      <c r="A199" s="2"/>
      <c r="B199" s="2"/>
      <c r="C199" s="7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3.5" customHeight="1">
      <c r="A200" s="2"/>
      <c r="B200" s="2"/>
      <c r="C200" s="7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3.5" customHeight="1">
      <c r="A201" s="2"/>
      <c r="B201" s="2"/>
      <c r="C201" s="7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3.5" customHeight="1">
      <c r="A202" s="2"/>
      <c r="B202" s="2"/>
      <c r="C202" s="7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3.5" customHeight="1">
      <c r="A203" s="2"/>
      <c r="B203" s="2"/>
      <c r="C203" s="7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3.5" customHeight="1">
      <c r="A204" s="2"/>
      <c r="B204" s="2"/>
      <c r="C204" s="7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3.5" customHeight="1">
      <c r="A205" s="2"/>
      <c r="B205" s="2"/>
      <c r="C205" s="7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3.5" customHeight="1">
      <c r="A206" s="2"/>
      <c r="B206" s="2"/>
      <c r="C206" s="7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3.5" customHeight="1">
      <c r="A207" s="2"/>
      <c r="B207" s="2"/>
      <c r="C207" s="7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3.5" customHeight="1">
      <c r="A208" s="2"/>
      <c r="B208" s="2"/>
      <c r="C208" s="7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3.5" customHeight="1">
      <c r="A209" s="2"/>
      <c r="B209" s="2"/>
      <c r="C209" s="7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3.5" customHeight="1">
      <c r="A210" s="2"/>
      <c r="B210" s="2"/>
      <c r="C210" s="7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3.5" customHeight="1">
      <c r="A211" s="2"/>
      <c r="B211" s="2"/>
      <c r="C211" s="7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3.5" customHeight="1">
      <c r="A212" s="2"/>
      <c r="B212" s="2"/>
      <c r="C212" s="7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3.5" customHeight="1">
      <c r="A213" s="2"/>
      <c r="B213" s="2"/>
      <c r="C213" s="7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3.5" customHeight="1">
      <c r="A214" s="2"/>
      <c r="B214" s="2"/>
      <c r="C214" s="7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3.5" customHeight="1">
      <c r="A215" s="2"/>
      <c r="B215" s="2"/>
      <c r="C215" s="7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3.5" customHeight="1">
      <c r="A216" s="2"/>
      <c r="B216" s="2"/>
      <c r="C216" s="7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3.5" customHeight="1">
      <c r="A217" s="2"/>
      <c r="B217" s="2"/>
      <c r="C217" s="7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3.5" customHeight="1">
      <c r="A218" s="2"/>
      <c r="B218" s="2"/>
      <c r="C218" s="7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3.5" customHeight="1">
      <c r="A219" s="2"/>
      <c r="B219" s="2"/>
      <c r="C219" s="7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3.5" customHeight="1">
      <c r="A220" s="2"/>
      <c r="B220" s="2"/>
      <c r="C220" s="7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3.5" customHeight="1">
      <c r="A221" s="2"/>
      <c r="B221" s="2"/>
      <c r="C221" s="7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3.5" customHeight="1">
      <c r="A222" s="2"/>
      <c r="B222" s="2"/>
      <c r="C222" s="7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3.5" customHeight="1">
      <c r="A223" s="2"/>
      <c r="B223" s="2"/>
      <c r="C223" s="7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3.5" customHeight="1">
      <c r="A224" s="2"/>
      <c r="B224" s="2"/>
      <c r="C224" s="7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3.5" customHeight="1">
      <c r="A225" s="2"/>
      <c r="B225" s="2"/>
      <c r="C225" s="7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3.5" customHeight="1">
      <c r="A226" s="2"/>
      <c r="B226" s="2"/>
      <c r="C226" s="7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3.5" customHeight="1">
      <c r="A227" s="2"/>
      <c r="B227" s="2"/>
      <c r="C227" s="7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3.5" customHeight="1">
      <c r="A228" s="2"/>
      <c r="B228" s="2"/>
      <c r="C228" s="7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3.5" customHeight="1">
      <c r="A229" s="2"/>
      <c r="B229" s="2"/>
      <c r="C229" s="7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3.5" customHeight="1">
      <c r="A230" s="2"/>
      <c r="B230" s="2"/>
      <c r="C230" s="7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3.5" customHeight="1">
      <c r="A231" s="2"/>
      <c r="B231" s="2"/>
      <c r="C231" s="7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3.5" customHeight="1">
      <c r="A232" s="2"/>
      <c r="B232" s="2"/>
      <c r="C232" s="7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3.5" customHeight="1">
      <c r="A233" s="2"/>
      <c r="B233" s="2"/>
      <c r="C233" s="7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3.5" customHeight="1">
      <c r="A234" s="2"/>
      <c r="B234" s="2"/>
      <c r="C234" s="7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3.5" customHeight="1">
      <c r="A235" s="2"/>
      <c r="B235" s="2"/>
      <c r="C235" s="7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3.5" customHeight="1">
      <c r="A236" s="2"/>
      <c r="B236" s="2"/>
      <c r="C236" s="7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3.5" customHeight="1">
      <c r="A237" s="2"/>
      <c r="B237" s="2"/>
      <c r="C237" s="7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3.5" customHeight="1">
      <c r="A238" s="2"/>
      <c r="B238" s="2"/>
      <c r="C238" s="7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3.5" customHeight="1">
      <c r="A239" s="2"/>
      <c r="B239" s="2"/>
      <c r="C239" s="7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3.5" customHeight="1">
      <c r="A240" s="2"/>
      <c r="B240" s="2"/>
      <c r="C240" s="7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3.5" customHeight="1">
      <c r="A241" s="2"/>
      <c r="B241" s="2"/>
      <c r="C241" s="7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3.5" customHeight="1">
      <c r="A242" s="2"/>
      <c r="B242" s="2"/>
      <c r="C242" s="7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3.5" customHeight="1">
      <c r="A243" s="2"/>
      <c r="B243" s="2"/>
      <c r="C243" s="7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3.5" customHeight="1">
      <c r="A244" s="2"/>
      <c r="B244" s="2"/>
      <c r="C244" s="7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3.5" customHeight="1">
      <c r="A245" s="2"/>
      <c r="B245" s="2"/>
      <c r="C245" s="7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3.5" customHeight="1">
      <c r="A246" s="2"/>
      <c r="B246" s="2"/>
      <c r="C246" s="7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3.5" customHeight="1">
      <c r="A247" s="2"/>
      <c r="B247" s="2"/>
      <c r="C247" s="7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3.5" customHeight="1">
      <c r="A248" s="2"/>
      <c r="B248" s="2"/>
      <c r="C248" s="7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3.5" customHeight="1">
      <c r="A249" s="2"/>
      <c r="B249" s="2"/>
      <c r="C249" s="7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3.5" customHeight="1">
      <c r="A250" s="2"/>
      <c r="B250" s="2"/>
      <c r="C250" s="7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3.5" customHeight="1">
      <c r="A251" s="2"/>
      <c r="B251" s="2"/>
      <c r="C251" s="7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3.5" customHeight="1">
      <c r="A252" s="2"/>
      <c r="B252" s="2"/>
      <c r="C252" s="7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3.5" customHeight="1">
      <c r="A253" s="2"/>
      <c r="B253" s="2"/>
      <c r="C253" s="7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3.5" customHeight="1">
      <c r="A254" s="2"/>
      <c r="B254" s="2"/>
      <c r="C254" s="7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3.5" customHeight="1">
      <c r="A255" s="2"/>
      <c r="B255" s="2"/>
      <c r="C255" s="7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3.5" customHeight="1">
      <c r="A256" s="2"/>
      <c r="B256" s="2"/>
      <c r="C256" s="7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3.5" customHeight="1">
      <c r="A257" s="2"/>
      <c r="B257" s="2"/>
      <c r="C257" s="7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3.5" customHeight="1">
      <c r="A258" s="2"/>
      <c r="B258" s="2"/>
      <c r="C258" s="7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3.5" customHeight="1">
      <c r="A259" s="2"/>
      <c r="B259" s="2"/>
      <c r="C259" s="7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3.5" customHeight="1">
      <c r="A260" s="2"/>
      <c r="B260" s="2"/>
      <c r="C260" s="7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3.5" customHeight="1">
      <c r="A261" s="2"/>
      <c r="B261" s="2"/>
      <c r="C261" s="7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3.5" customHeight="1">
      <c r="A262" s="2"/>
      <c r="B262" s="2"/>
      <c r="C262" s="7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3.5" customHeight="1">
      <c r="A263" s="2"/>
      <c r="B263" s="2"/>
      <c r="C263" s="7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3.5" customHeight="1">
      <c r="A264" s="2"/>
      <c r="B264" s="2"/>
      <c r="C264" s="7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3.5" customHeight="1">
      <c r="A265" s="2"/>
      <c r="B265" s="2"/>
      <c r="C265" s="7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3.5" customHeight="1">
      <c r="A266" s="2"/>
      <c r="B266" s="2"/>
      <c r="C266" s="7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3.5" customHeight="1">
      <c r="A267" s="2"/>
      <c r="B267" s="2"/>
      <c r="C267" s="7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3.5" customHeight="1">
      <c r="A268" s="2"/>
      <c r="B268" s="2"/>
      <c r="C268" s="7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3.5" customHeight="1">
      <c r="A269" s="2"/>
      <c r="B269" s="2"/>
      <c r="C269" s="7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3.5" customHeight="1">
      <c r="A270" s="2"/>
      <c r="B270" s="2"/>
      <c r="C270" s="7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3.5" customHeight="1">
      <c r="A271" s="2"/>
      <c r="B271" s="2"/>
      <c r="C271" s="7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3.5" customHeight="1">
      <c r="A272" s="2"/>
      <c r="B272" s="2"/>
      <c r="C272" s="7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3.5" customHeight="1">
      <c r="A273" s="2"/>
      <c r="B273" s="2"/>
      <c r="C273" s="7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3.5" customHeight="1">
      <c r="A274" s="2"/>
      <c r="B274" s="2"/>
      <c r="C274" s="7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3.5" customHeight="1">
      <c r="A275" s="2"/>
      <c r="B275" s="2"/>
      <c r="C275" s="7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3.5" customHeight="1">
      <c r="A276" s="2"/>
      <c r="B276" s="2"/>
      <c r="C276" s="7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3.5" customHeight="1">
      <c r="A277" s="2"/>
      <c r="B277" s="2"/>
      <c r="C277" s="7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3.5" customHeight="1">
      <c r="A278" s="2"/>
      <c r="B278" s="2"/>
      <c r="C278" s="7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3.5" customHeight="1">
      <c r="A279" s="2"/>
      <c r="B279" s="2"/>
      <c r="C279" s="7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3.5" customHeight="1">
      <c r="A280" s="2"/>
      <c r="B280" s="2"/>
      <c r="C280" s="7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3.5" customHeight="1">
      <c r="A281" s="2"/>
      <c r="B281" s="2"/>
      <c r="C281" s="7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3.5" customHeight="1">
      <c r="A282" s="2"/>
      <c r="B282" s="2"/>
      <c r="C282" s="7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3.5" customHeight="1">
      <c r="A283" s="2"/>
      <c r="B283" s="2"/>
      <c r="C283" s="7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3.5" customHeight="1">
      <c r="A284" s="2"/>
      <c r="B284" s="2"/>
      <c r="C284" s="7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3.5" customHeight="1">
      <c r="A285" s="2"/>
      <c r="B285" s="2"/>
      <c r="C285" s="7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3.5" customHeight="1">
      <c r="A286" s="2"/>
      <c r="B286" s="2"/>
      <c r="C286" s="7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3.5" customHeight="1">
      <c r="A287" s="2"/>
      <c r="B287" s="2"/>
      <c r="C287" s="7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3.5" customHeight="1">
      <c r="A288" s="2"/>
      <c r="B288" s="2"/>
      <c r="C288" s="7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3.5" customHeight="1">
      <c r="A289" s="2"/>
      <c r="B289" s="2"/>
      <c r="C289" s="7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3.5" customHeight="1">
      <c r="A290" s="2"/>
      <c r="B290" s="2"/>
      <c r="C290" s="7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3.5" customHeight="1">
      <c r="A291" s="2"/>
      <c r="B291" s="2"/>
      <c r="C291" s="7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3.5" customHeight="1">
      <c r="A292" s="2"/>
      <c r="B292" s="2"/>
      <c r="C292" s="7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3.5" customHeight="1">
      <c r="A293" s="2"/>
      <c r="B293" s="2"/>
      <c r="C293" s="7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3.5" customHeight="1">
      <c r="A294" s="2"/>
      <c r="B294" s="2"/>
      <c r="C294" s="7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3.5" customHeight="1">
      <c r="A295" s="2"/>
      <c r="B295" s="2"/>
      <c r="C295" s="7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3.5" customHeight="1">
      <c r="A296" s="2"/>
      <c r="B296" s="2"/>
      <c r="C296" s="7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3.5" customHeight="1">
      <c r="A297" s="2"/>
      <c r="B297" s="2"/>
      <c r="C297" s="7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3.5" customHeight="1">
      <c r="A298" s="2"/>
      <c r="B298" s="2"/>
      <c r="C298" s="7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3.5" customHeight="1">
      <c r="A299" s="2"/>
      <c r="B299" s="2"/>
      <c r="C299" s="7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3.5" customHeight="1">
      <c r="A300" s="2"/>
      <c r="B300" s="2"/>
      <c r="C300" s="7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3.5" customHeight="1">
      <c r="A301" s="2"/>
      <c r="B301" s="2"/>
      <c r="C301" s="7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3.5" customHeight="1">
      <c r="A302" s="2"/>
      <c r="B302" s="2"/>
      <c r="C302" s="7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3.5" customHeight="1">
      <c r="A303" s="2"/>
      <c r="B303" s="2"/>
      <c r="C303" s="7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3.5" customHeight="1">
      <c r="A304" s="2"/>
      <c r="B304" s="2"/>
      <c r="C304" s="7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3.5" customHeight="1">
      <c r="A305" s="2"/>
      <c r="B305" s="2"/>
      <c r="C305" s="7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3.5" customHeight="1">
      <c r="A306" s="2"/>
      <c r="B306" s="2"/>
      <c r="C306" s="7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3.5" customHeight="1">
      <c r="A307" s="2"/>
      <c r="B307" s="2"/>
      <c r="C307" s="7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3.5" customHeight="1">
      <c r="A308" s="2"/>
      <c r="B308" s="2"/>
      <c r="C308" s="7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3.5" customHeight="1">
      <c r="A309" s="2"/>
      <c r="B309" s="2"/>
      <c r="C309" s="7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3.5" customHeight="1">
      <c r="A310" s="2"/>
      <c r="B310" s="2"/>
      <c r="C310" s="7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3.5" customHeight="1">
      <c r="A311" s="2"/>
      <c r="B311" s="2"/>
      <c r="C311" s="7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3.5" customHeight="1">
      <c r="A312" s="2"/>
      <c r="B312" s="2"/>
      <c r="C312" s="7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3.5" customHeight="1">
      <c r="A313" s="2"/>
      <c r="B313" s="2"/>
      <c r="C313" s="7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3.5" customHeight="1">
      <c r="A314" s="2"/>
      <c r="B314" s="2"/>
      <c r="C314" s="7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3.5" customHeight="1">
      <c r="A315" s="2"/>
      <c r="B315" s="2"/>
      <c r="C315" s="7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3.5" customHeight="1">
      <c r="A316" s="2"/>
      <c r="B316" s="2"/>
      <c r="C316" s="7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3.5" customHeight="1">
      <c r="A317" s="2"/>
      <c r="B317" s="2"/>
      <c r="C317" s="7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3.5" customHeight="1">
      <c r="A318" s="2"/>
      <c r="B318" s="2"/>
      <c r="C318" s="7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3.5" customHeight="1">
      <c r="A319" s="2"/>
      <c r="B319" s="2"/>
      <c r="C319" s="7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3.5" customHeight="1">
      <c r="A320" s="2"/>
      <c r="B320" s="2"/>
      <c r="C320" s="7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3.5" customHeight="1">
      <c r="A321" s="2"/>
      <c r="B321" s="2"/>
      <c r="C321" s="7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3.5" customHeight="1">
      <c r="A322" s="2"/>
      <c r="B322" s="2"/>
      <c r="C322" s="7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3.5" customHeight="1">
      <c r="A323" s="2"/>
      <c r="B323" s="2"/>
      <c r="C323" s="7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3.5" customHeight="1">
      <c r="A324" s="2"/>
      <c r="B324" s="2"/>
      <c r="C324" s="7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3.5" customHeight="1">
      <c r="A325" s="2"/>
      <c r="B325" s="2"/>
      <c r="C325" s="7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3.5" customHeight="1">
      <c r="A326" s="2"/>
      <c r="B326" s="2"/>
      <c r="C326" s="7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3.5" customHeight="1">
      <c r="A327" s="2"/>
      <c r="B327" s="2"/>
      <c r="C327" s="7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3.5" customHeight="1">
      <c r="A328" s="2"/>
      <c r="B328" s="2"/>
      <c r="C328" s="7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3.5" customHeight="1">
      <c r="A329" s="2"/>
      <c r="B329" s="2"/>
      <c r="C329" s="7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3.5" customHeight="1">
      <c r="A330" s="2"/>
      <c r="B330" s="2"/>
      <c r="C330" s="7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3.5" customHeight="1">
      <c r="A331" s="2"/>
      <c r="B331" s="2"/>
      <c r="C331" s="7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3.5" customHeight="1">
      <c r="A332" s="2"/>
      <c r="B332" s="2"/>
      <c r="C332" s="7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3.5" customHeight="1">
      <c r="A333" s="2"/>
      <c r="B333" s="2"/>
      <c r="C333" s="7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3.5" customHeight="1">
      <c r="A334" s="2"/>
      <c r="B334" s="2"/>
      <c r="C334" s="7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3.5" customHeight="1">
      <c r="A335" s="2"/>
      <c r="B335" s="2"/>
      <c r="C335" s="7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3.5" customHeight="1">
      <c r="A336" s="2"/>
      <c r="B336" s="2"/>
      <c r="C336" s="7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3.5" customHeight="1">
      <c r="A337" s="2"/>
      <c r="B337" s="2"/>
      <c r="C337" s="7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3.5" customHeight="1">
      <c r="A338" s="2"/>
      <c r="B338" s="2"/>
      <c r="C338" s="7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3.5" customHeight="1">
      <c r="A339" s="2"/>
      <c r="B339" s="2"/>
      <c r="C339" s="7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3.5" customHeight="1">
      <c r="A340" s="2"/>
      <c r="B340" s="2"/>
      <c r="C340" s="7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3.5" customHeight="1">
      <c r="A341" s="2"/>
      <c r="B341" s="2"/>
      <c r="C341" s="7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3.5" customHeight="1">
      <c r="A342" s="2"/>
      <c r="B342" s="2"/>
      <c r="C342" s="7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3.5" customHeight="1">
      <c r="A343" s="2"/>
      <c r="B343" s="2"/>
      <c r="C343" s="7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3.5" customHeight="1">
      <c r="A344" s="2"/>
      <c r="B344" s="2"/>
      <c r="C344" s="7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3.5" customHeight="1">
      <c r="A345" s="2"/>
      <c r="B345" s="2"/>
      <c r="C345" s="7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3.5" customHeight="1">
      <c r="A346" s="2"/>
      <c r="B346" s="2"/>
      <c r="C346" s="7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3.5" customHeight="1">
      <c r="A347" s="2"/>
      <c r="B347" s="2"/>
      <c r="C347" s="7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3.5" customHeight="1">
      <c r="A348" s="2"/>
      <c r="B348" s="2"/>
      <c r="C348" s="7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3.5" customHeight="1">
      <c r="A349" s="2"/>
      <c r="B349" s="2"/>
      <c r="C349" s="7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3.5" customHeight="1">
      <c r="A350" s="2"/>
      <c r="B350" s="2"/>
      <c r="C350" s="7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3.5" customHeight="1">
      <c r="A351" s="2"/>
      <c r="B351" s="2"/>
      <c r="C351" s="7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3.5" customHeight="1">
      <c r="A352" s="2"/>
      <c r="B352" s="2"/>
      <c r="C352" s="7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3.5" customHeight="1">
      <c r="A353" s="2"/>
      <c r="B353" s="2"/>
      <c r="C353" s="7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3.5" customHeight="1">
      <c r="A354" s="2"/>
      <c r="B354" s="2"/>
      <c r="C354" s="7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3.5" customHeight="1">
      <c r="A355" s="2"/>
      <c r="B355" s="2"/>
      <c r="C355" s="7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3.5" customHeight="1">
      <c r="A356" s="2"/>
      <c r="B356" s="2"/>
      <c r="C356" s="7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3.5" customHeight="1">
      <c r="A357" s="2"/>
      <c r="B357" s="2"/>
      <c r="C357" s="7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3.5" customHeight="1">
      <c r="A358" s="2"/>
      <c r="B358" s="2"/>
      <c r="C358" s="7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3.5" customHeight="1">
      <c r="A359" s="2"/>
      <c r="B359" s="2"/>
      <c r="C359" s="7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3.5" customHeight="1">
      <c r="A360" s="2"/>
      <c r="B360" s="2"/>
      <c r="C360" s="7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3.5" customHeight="1">
      <c r="A361" s="2"/>
      <c r="B361" s="2"/>
      <c r="C361" s="7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3.5" customHeight="1">
      <c r="A362" s="2"/>
      <c r="B362" s="2"/>
      <c r="C362" s="7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3.5" customHeight="1">
      <c r="A363" s="2"/>
      <c r="B363" s="2"/>
      <c r="C363" s="7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3.5" customHeight="1">
      <c r="A364" s="2"/>
      <c r="B364" s="2"/>
      <c r="C364" s="7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3.5" customHeight="1">
      <c r="A365" s="2"/>
      <c r="B365" s="2"/>
      <c r="C365" s="7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3.5" customHeight="1">
      <c r="A366" s="2"/>
      <c r="B366" s="2"/>
      <c r="C366" s="7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3.5" customHeight="1">
      <c r="A367" s="2"/>
      <c r="B367" s="2"/>
      <c r="C367" s="7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3.5" customHeight="1">
      <c r="A368" s="2"/>
      <c r="B368" s="2"/>
      <c r="C368" s="7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3.5" customHeight="1">
      <c r="A369" s="2"/>
      <c r="B369" s="2"/>
      <c r="C369" s="7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3.5" customHeight="1">
      <c r="A370" s="2"/>
      <c r="B370" s="2"/>
      <c r="C370" s="7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3.5" customHeight="1">
      <c r="A371" s="2"/>
      <c r="B371" s="2"/>
      <c r="C371" s="7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3.5" customHeight="1">
      <c r="A372" s="2"/>
      <c r="B372" s="2"/>
      <c r="C372" s="7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3.5" customHeight="1">
      <c r="A373" s="2"/>
      <c r="B373" s="2"/>
      <c r="C373" s="7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3.5" customHeight="1">
      <c r="A374" s="2"/>
      <c r="B374" s="2"/>
      <c r="C374" s="7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3.5" customHeight="1">
      <c r="A375" s="2"/>
      <c r="B375" s="2"/>
      <c r="C375" s="7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3.5" customHeight="1">
      <c r="A376" s="2"/>
      <c r="B376" s="2"/>
      <c r="C376" s="7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3.5" customHeight="1">
      <c r="A377" s="2"/>
      <c r="B377" s="2"/>
      <c r="C377" s="7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3.5" customHeight="1">
      <c r="A378" s="2"/>
      <c r="B378" s="2"/>
      <c r="C378" s="7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3.5" customHeight="1">
      <c r="A379" s="2"/>
      <c r="B379" s="2"/>
      <c r="C379" s="7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3.5" customHeight="1">
      <c r="A380" s="2"/>
      <c r="B380" s="2"/>
      <c r="C380" s="7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3.5" customHeight="1">
      <c r="A381" s="2"/>
      <c r="B381" s="2"/>
      <c r="C381" s="7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3.5" customHeight="1">
      <c r="A382" s="2"/>
      <c r="B382" s="2"/>
      <c r="C382" s="7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3.5" customHeight="1">
      <c r="A383" s="2"/>
      <c r="B383" s="2"/>
      <c r="C383" s="7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3.5" customHeight="1">
      <c r="A384" s="2"/>
      <c r="B384" s="2"/>
      <c r="C384" s="7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3.5" customHeight="1">
      <c r="A385" s="2"/>
      <c r="B385" s="2"/>
      <c r="C385" s="7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3.5" customHeight="1">
      <c r="A386" s="2"/>
      <c r="B386" s="2"/>
      <c r="C386" s="7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3.5" customHeight="1">
      <c r="A387" s="2"/>
      <c r="B387" s="2"/>
      <c r="C387" s="7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3.5" customHeight="1">
      <c r="A388" s="2"/>
      <c r="B388" s="2"/>
      <c r="C388" s="7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3.5" customHeight="1">
      <c r="A389" s="2"/>
      <c r="B389" s="2"/>
      <c r="C389" s="7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3.5" customHeight="1">
      <c r="A390" s="2"/>
      <c r="B390" s="2"/>
      <c r="C390" s="7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3.5" customHeight="1">
      <c r="A391" s="2"/>
      <c r="B391" s="2"/>
      <c r="C391" s="7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3.5" customHeight="1">
      <c r="A392" s="2"/>
      <c r="B392" s="2"/>
      <c r="C392" s="7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3.5" customHeight="1">
      <c r="A393" s="2"/>
      <c r="B393" s="2"/>
      <c r="C393" s="7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3.5" customHeight="1">
      <c r="A394" s="2"/>
      <c r="B394" s="2"/>
      <c r="C394" s="7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3.5" customHeight="1">
      <c r="A395" s="2"/>
      <c r="B395" s="2"/>
      <c r="C395" s="7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3.5" customHeight="1">
      <c r="A396" s="2"/>
      <c r="B396" s="2"/>
      <c r="C396" s="7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3.5" customHeight="1">
      <c r="A397" s="2"/>
      <c r="B397" s="2"/>
      <c r="C397" s="7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3.5" customHeight="1">
      <c r="A398" s="2"/>
      <c r="B398" s="2"/>
      <c r="C398" s="7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3.5" customHeight="1">
      <c r="A399" s="2"/>
      <c r="B399" s="2"/>
      <c r="C399" s="7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3.5" customHeight="1">
      <c r="A400" s="2"/>
      <c r="B400" s="2"/>
      <c r="C400" s="7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3.5" customHeight="1">
      <c r="A401" s="2"/>
      <c r="B401" s="2"/>
      <c r="C401" s="7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3.5" customHeight="1">
      <c r="A402" s="2"/>
      <c r="B402" s="2"/>
      <c r="C402" s="7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3.5" customHeight="1">
      <c r="A403" s="2"/>
      <c r="B403" s="2"/>
      <c r="C403" s="7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3.5" customHeight="1">
      <c r="A404" s="2"/>
      <c r="B404" s="2"/>
      <c r="C404" s="7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3.5" customHeight="1">
      <c r="A405" s="2"/>
      <c r="B405" s="2"/>
      <c r="C405" s="7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3.5" customHeight="1">
      <c r="A406" s="2"/>
      <c r="B406" s="2"/>
      <c r="C406" s="7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3.5" customHeight="1">
      <c r="A407" s="2"/>
      <c r="B407" s="2"/>
      <c r="C407" s="7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3.5" customHeight="1">
      <c r="A408" s="2"/>
      <c r="B408" s="2"/>
      <c r="C408" s="7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3.5" customHeight="1">
      <c r="A409" s="2"/>
      <c r="B409" s="2"/>
      <c r="C409" s="7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3.5" customHeight="1">
      <c r="A410" s="2"/>
      <c r="B410" s="2"/>
      <c r="C410" s="7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3.5" customHeight="1">
      <c r="A411" s="2"/>
      <c r="B411" s="2"/>
      <c r="C411" s="7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3.5" customHeight="1">
      <c r="A412" s="2"/>
      <c r="B412" s="2"/>
      <c r="C412" s="7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3.5" customHeight="1">
      <c r="A413" s="2"/>
      <c r="B413" s="2"/>
      <c r="C413" s="7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3.5" customHeight="1">
      <c r="A414" s="2"/>
      <c r="B414" s="2"/>
      <c r="C414" s="7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3.5" customHeight="1">
      <c r="A415" s="2"/>
      <c r="B415" s="2"/>
      <c r="C415" s="7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3.5" customHeight="1">
      <c r="A416" s="2"/>
      <c r="B416" s="2"/>
      <c r="C416" s="7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3.5" customHeight="1">
      <c r="A417" s="2"/>
      <c r="B417" s="2"/>
      <c r="C417" s="7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3.5" customHeight="1">
      <c r="A418" s="2"/>
      <c r="B418" s="2"/>
      <c r="C418" s="7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3.5" customHeight="1">
      <c r="A419" s="2"/>
      <c r="B419" s="2"/>
      <c r="C419" s="7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3.5" customHeight="1">
      <c r="A420" s="2"/>
      <c r="B420" s="2"/>
      <c r="C420" s="7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3.5" customHeight="1">
      <c r="A421" s="2"/>
      <c r="B421" s="2"/>
      <c r="C421" s="7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3.5" customHeight="1">
      <c r="A422" s="2"/>
      <c r="B422" s="2"/>
      <c r="C422" s="7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3.5" customHeight="1">
      <c r="A423" s="2"/>
      <c r="B423" s="2"/>
      <c r="C423" s="7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3.5" customHeight="1">
      <c r="A424" s="2"/>
      <c r="B424" s="2"/>
      <c r="C424" s="7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3.5" customHeight="1">
      <c r="A425" s="2"/>
      <c r="B425" s="2"/>
      <c r="C425" s="7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3.5" customHeight="1">
      <c r="A426" s="2"/>
      <c r="B426" s="2"/>
      <c r="C426" s="7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3.5" customHeight="1">
      <c r="A427" s="2"/>
      <c r="B427" s="2"/>
      <c r="C427" s="7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3.5" customHeight="1">
      <c r="A428" s="2"/>
      <c r="B428" s="2"/>
      <c r="C428" s="7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3.5" customHeight="1">
      <c r="A429" s="2"/>
      <c r="B429" s="2"/>
      <c r="C429" s="7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3.5" customHeight="1">
      <c r="A430" s="2"/>
      <c r="B430" s="2"/>
      <c r="C430" s="7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3.5" customHeight="1">
      <c r="A431" s="2"/>
      <c r="B431" s="2"/>
      <c r="C431" s="7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3.5" customHeight="1">
      <c r="A432" s="2"/>
      <c r="B432" s="2"/>
      <c r="C432" s="7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3.5" customHeight="1">
      <c r="A433" s="2"/>
      <c r="B433" s="2"/>
      <c r="C433" s="7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3.5" customHeight="1">
      <c r="A434" s="2"/>
      <c r="B434" s="2"/>
      <c r="C434" s="7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3.5" customHeight="1">
      <c r="A435" s="2"/>
      <c r="B435" s="2"/>
      <c r="C435" s="7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3.5" customHeight="1">
      <c r="A436" s="2"/>
      <c r="B436" s="2"/>
      <c r="C436" s="7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3.5" customHeight="1">
      <c r="A437" s="2"/>
      <c r="B437" s="2"/>
      <c r="C437" s="7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3.5" customHeight="1">
      <c r="A438" s="2"/>
      <c r="B438" s="2"/>
      <c r="C438" s="7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3.5" customHeight="1">
      <c r="A439" s="2"/>
      <c r="B439" s="2"/>
      <c r="C439" s="7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3.5" customHeight="1">
      <c r="A440" s="2"/>
      <c r="B440" s="2"/>
      <c r="C440" s="7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3.5" customHeight="1">
      <c r="A441" s="2"/>
      <c r="B441" s="2"/>
      <c r="C441" s="7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3.5" customHeight="1">
      <c r="A442" s="2"/>
      <c r="B442" s="2"/>
      <c r="C442" s="7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3.5" customHeight="1">
      <c r="A443" s="2"/>
      <c r="B443" s="2"/>
      <c r="C443" s="7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3.5" customHeight="1">
      <c r="A444" s="2"/>
      <c r="B444" s="2"/>
      <c r="C444" s="7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3.5" customHeight="1">
      <c r="A445" s="2"/>
      <c r="B445" s="2"/>
      <c r="C445" s="7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3.5" customHeight="1">
      <c r="A446" s="2"/>
      <c r="B446" s="2"/>
      <c r="C446" s="7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3.5" customHeight="1">
      <c r="A447" s="2"/>
      <c r="B447" s="2"/>
      <c r="C447" s="7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3.5" customHeight="1">
      <c r="A448" s="2"/>
      <c r="B448" s="2"/>
      <c r="C448" s="7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3.5" customHeight="1">
      <c r="A449" s="2"/>
      <c r="B449" s="2"/>
      <c r="C449" s="7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3.5" customHeight="1">
      <c r="A450" s="2"/>
      <c r="B450" s="2"/>
      <c r="C450" s="7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3.5" customHeight="1">
      <c r="A451" s="2"/>
      <c r="B451" s="2"/>
      <c r="C451" s="7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3.5" customHeight="1">
      <c r="A452" s="2"/>
      <c r="B452" s="2"/>
      <c r="C452" s="7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3.5" customHeight="1">
      <c r="A453" s="2"/>
      <c r="B453" s="2"/>
      <c r="C453" s="7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3.5" customHeight="1">
      <c r="A454" s="2"/>
      <c r="B454" s="2"/>
      <c r="C454" s="7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3.5" customHeight="1">
      <c r="A455" s="2"/>
      <c r="B455" s="2"/>
      <c r="C455" s="7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3.5" customHeight="1">
      <c r="A456" s="2"/>
      <c r="B456" s="2"/>
      <c r="C456" s="7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3.5" customHeight="1">
      <c r="A457" s="2"/>
      <c r="B457" s="2"/>
      <c r="C457" s="7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3.5" customHeight="1">
      <c r="A458" s="2"/>
      <c r="B458" s="2"/>
      <c r="C458" s="7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3.5" customHeight="1">
      <c r="A459" s="2"/>
      <c r="B459" s="2"/>
      <c r="C459" s="7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3.5" customHeight="1">
      <c r="A460" s="2"/>
      <c r="B460" s="2"/>
      <c r="C460" s="7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3.5" customHeight="1">
      <c r="A461" s="2"/>
      <c r="B461" s="2"/>
      <c r="C461" s="7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3.5" customHeight="1">
      <c r="A462" s="2"/>
      <c r="B462" s="2"/>
      <c r="C462" s="7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3.5" customHeight="1">
      <c r="A463" s="2"/>
      <c r="B463" s="2"/>
      <c r="C463" s="7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3.5" customHeight="1">
      <c r="A464" s="2"/>
      <c r="B464" s="2"/>
      <c r="C464" s="7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3.5" customHeight="1">
      <c r="A465" s="2"/>
      <c r="B465" s="2"/>
      <c r="C465" s="7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3.5" customHeight="1">
      <c r="A466" s="2"/>
      <c r="B466" s="2"/>
      <c r="C466" s="7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3.5" customHeight="1">
      <c r="A467" s="2"/>
      <c r="B467" s="2"/>
      <c r="C467" s="7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3.5" customHeight="1">
      <c r="A468" s="2"/>
      <c r="B468" s="2"/>
      <c r="C468" s="7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3.5" customHeight="1">
      <c r="A469" s="2"/>
      <c r="B469" s="2"/>
      <c r="C469" s="7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3.5" customHeight="1">
      <c r="A470" s="2"/>
      <c r="B470" s="2"/>
      <c r="C470" s="7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3.5" customHeight="1">
      <c r="A471" s="2"/>
      <c r="B471" s="2"/>
      <c r="C471" s="7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3.5" customHeight="1">
      <c r="A472" s="2"/>
      <c r="B472" s="2"/>
      <c r="C472" s="7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3.5" customHeight="1">
      <c r="A473" s="2"/>
      <c r="B473" s="2"/>
      <c r="C473" s="7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3.5" customHeight="1">
      <c r="A474" s="2"/>
      <c r="B474" s="2"/>
      <c r="C474" s="7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3.5" customHeight="1">
      <c r="A475" s="2"/>
      <c r="B475" s="2"/>
      <c r="C475" s="7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3.5" customHeight="1">
      <c r="A476" s="2"/>
      <c r="B476" s="2"/>
      <c r="C476" s="7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3.5" customHeight="1">
      <c r="A477" s="2"/>
      <c r="B477" s="2"/>
      <c r="C477" s="7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3.5" customHeight="1">
      <c r="A478" s="2"/>
      <c r="B478" s="2"/>
      <c r="C478" s="7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3.5" customHeight="1">
      <c r="A479" s="2"/>
      <c r="B479" s="2"/>
      <c r="C479" s="7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3.5" customHeight="1">
      <c r="A480" s="2"/>
      <c r="B480" s="2"/>
      <c r="C480" s="7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3.5" customHeight="1">
      <c r="A481" s="2"/>
      <c r="B481" s="2"/>
      <c r="C481" s="7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3.5" customHeight="1">
      <c r="A482" s="2"/>
      <c r="B482" s="2"/>
      <c r="C482" s="7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3.5" customHeight="1">
      <c r="A483" s="2"/>
      <c r="B483" s="2"/>
      <c r="C483" s="7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3.5" customHeight="1">
      <c r="A484" s="2"/>
      <c r="B484" s="2"/>
      <c r="C484" s="7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3.5" customHeight="1">
      <c r="A485" s="2"/>
      <c r="B485" s="2"/>
      <c r="C485" s="7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3.5" customHeight="1">
      <c r="A486" s="2"/>
      <c r="B486" s="2"/>
      <c r="C486" s="7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3.5" customHeight="1">
      <c r="A487" s="2"/>
      <c r="B487" s="2"/>
      <c r="C487" s="7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3.5" customHeight="1">
      <c r="A488" s="2"/>
      <c r="B488" s="2"/>
      <c r="C488" s="7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3.5" customHeight="1">
      <c r="A489" s="2"/>
      <c r="B489" s="2"/>
      <c r="C489" s="7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3.5" customHeight="1">
      <c r="A490" s="2"/>
      <c r="B490" s="2"/>
      <c r="C490" s="7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3.5" customHeight="1">
      <c r="A491" s="2"/>
      <c r="B491" s="2"/>
      <c r="C491" s="7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3.5" customHeight="1">
      <c r="A492" s="2"/>
      <c r="B492" s="2"/>
      <c r="C492" s="7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3.5" customHeight="1">
      <c r="A493" s="2"/>
      <c r="B493" s="2"/>
      <c r="C493" s="7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3.5" customHeight="1">
      <c r="A494" s="2"/>
      <c r="B494" s="2"/>
      <c r="C494" s="7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3.5" customHeight="1">
      <c r="A495" s="2"/>
      <c r="B495" s="2"/>
      <c r="C495" s="7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3.5" customHeight="1">
      <c r="A496" s="2"/>
      <c r="B496" s="2"/>
      <c r="C496" s="7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3.5" customHeight="1">
      <c r="A497" s="2"/>
      <c r="B497" s="2"/>
      <c r="C497" s="7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3.5" customHeight="1">
      <c r="A498" s="2"/>
      <c r="B498" s="2"/>
      <c r="C498" s="7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3.5" customHeight="1">
      <c r="A499" s="2"/>
      <c r="B499" s="2"/>
      <c r="C499" s="7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3.5" customHeight="1">
      <c r="A500" s="2"/>
      <c r="B500" s="2"/>
      <c r="C500" s="7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3.5" customHeight="1">
      <c r="A501" s="2"/>
      <c r="B501" s="2"/>
      <c r="C501" s="7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3.5" customHeight="1">
      <c r="A502" s="2"/>
      <c r="B502" s="2"/>
      <c r="C502" s="7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3.5" customHeight="1">
      <c r="A503" s="2"/>
      <c r="B503" s="2"/>
      <c r="C503" s="7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3.5" customHeight="1">
      <c r="A504" s="2"/>
      <c r="B504" s="2"/>
      <c r="C504" s="7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3.5" customHeight="1">
      <c r="A505" s="2"/>
      <c r="B505" s="2"/>
      <c r="C505" s="7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3.5" customHeight="1">
      <c r="A506" s="2"/>
      <c r="B506" s="2"/>
      <c r="C506" s="7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3.5" customHeight="1">
      <c r="A507" s="2"/>
      <c r="B507" s="2"/>
      <c r="C507" s="7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3.5" customHeight="1">
      <c r="A508" s="2"/>
      <c r="B508" s="2"/>
      <c r="C508" s="7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3.5" customHeight="1">
      <c r="A509" s="2"/>
      <c r="B509" s="2"/>
      <c r="C509" s="7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3.5" customHeight="1">
      <c r="A510" s="2"/>
      <c r="B510" s="2"/>
      <c r="C510" s="7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3.5" customHeight="1">
      <c r="A511" s="2"/>
      <c r="B511" s="2"/>
      <c r="C511" s="7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3.5" customHeight="1">
      <c r="A512" s="2"/>
      <c r="B512" s="2"/>
      <c r="C512" s="7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3.5" customHeight="1">
      <c r="A513" s="2"/>
      <c r="B513" s="2"/>
      <c r="C513" s="7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3.5" customHeight="1">
      <c r="A514" s="2"/>
      <c r="B514" s="2"/>
      <c r="C514" s="7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3.5" customHeight="1">
      <c r="A515" s="2"/>
      <c r="B515" s="2"/>
      <c r="C515" s="7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3.5" customHeight="1">
      <c r="A516" s="2"/>
      <c r="B516" s="2"/>
      <c r="C516" s="7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3.5" customHeight="1">
      <c r="A517" s="2"/>
      <c r="B517" s="2"/>
      <c r="C517" s="7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3.5" customHeight="1">
      <c r="A518" s="2"/>
      <c r="B518" s="2"/>
      <c r="C518" s="7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3.5" customHeight="1">
      <c r="A519" s="2"/>
      <c r="B519" s="2"/>
      <c r="C519" s="7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3.5" customHeight="1">
      <c r="A520" s="2"/>
      <c r="B520" s="2"/>
      <c r="C520" s="7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3.5" customHeight="1">
      <c r="A521" s="2"/>
      <c r="B521" s="2"/>
      <c r="C521" s="7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3.5" customHeight="1">
      <c r="A522" s="2"/>
      <c r="B522" s="2"/>
      <c r="C522" s="7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3.5" customHeight="1">
      <c r="A523" s="2"/>
      <c r="B523" s="2"/>
      <c r="C523" s="7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3.5" customHeight="1">
      <c r="A524" s="2"/>
      <c r="B524" s="2"/>
      <c r="C524" s="7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3.5" customHeight="1">
      <c r="A525" s="2"/>
      <c r="B525" s="2"/>
      <c r="C525" s="7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3.5" customHeight="1">
      <c r="A526" s="2"/>
      <c r="B526" s="2"/>
      <c r="C526" s="7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3.5" customHeight="1">
      <c r="A527" s="2"/>
      <c r="B527" s="2"/>
      <c r="C527" s="7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3.5" customHeight="1">
      <c r="A528" s="2"/>
      <c r="B528" s="2"/>
      <c r="C528" s="7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3.5" customHeight="1">
      <c r="A529" s="2"/>
      <c r="B529" s="2"/>
      <c r="C529" s="7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3.5" customHeight="1">
      <c r="A530" s="2"/>
      <c r="B530" s="2"/>
      <c r="C530" s="7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3.5" customHeight="1">
      <c r="A531" s="2"/>
      <c r="B531" s="2"/>
      <c r="C531" s="7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3.5" customHeight="1">
      <c r="A532" s="2"/>
      <c r="B532" s="2"/>
      <c r="C532" s="7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3.5" customHeight="1">
      <c r="A533" s="2"/>
      <c r="B533" s="2"/>
      <c r="C533" s="7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3.5" customHeight="1">
      <c r="A534" s="2"/>
      <c r="B534" s="2"/>
      <c r="C534" s="7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3.5" customHeight="1">
      <c r="A535" s="2"/>
      <c r="B535" s="2"/>
      <c r="C535" s="7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3.5" customHeight="1">
      <c r="A536" s="2"/>
      <c r="B536" s="2"/>
      <c r="C536" s="7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3.5" customHeight="1">
      <c r="A537" s="2"/>
      <c r="B537" s="2"/>
      <c r="C537" s="7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3.5" customHeight="1">
      <c r="A538" s="2"/>
      <c r="B538" s="2"/>
      <c r="C538" s="7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3.5" customHeight="1">
      <c r="A539" s="2"/>
      <c r="B539" s="2"/>
      <c r="C539" s="7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3.5" customHeight="1">
      <c r="A540" s="2"/>
      <c r="B540" s="2"/>
      <c r="C540" s="7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3.5" customHeight="1">
      <c r="A541" s="2"/>
      <c r="B541" s="2"/>
      <c r="C541" s="7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3.5" customHeight="1">
      <c r="A542" s="2"/>
      <c r="B542" s="2"/>
      <c r="C542" s="7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3.5" customHeight="1">
      <c r="A543" s="2"/>
      <c r="B543" s="2"/>
      <c r="C543" s="7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3.5" customHeight="1">
      <c r="A544" s="2"/>
      <c r="B544" s="2"/>
      <c r="C544" s="7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3.5" customHeight="1">
      <c r="A545" s="2"/>
      <c r="B545" s="2"/>
      <c r="C545" s="7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3.5" customHeight="1">
      <c r="A546" s="2"/>
      <c r="B546" s="2"/>
      <c r="C546" s="7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3.5" customHeight="1">
      <c r="A547" s="2"/>
      <c r="B547" s="2"/>
      <c r="C547" s="7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3.5" customHeight="1">
      <c r="A548" s="2"/>
      <c r="B548" s="2"/>
      <c r="C548" s="7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3.5" customHeight="1">
      <c r="A549" s="2"/>
      <c r="B549" s="2"/>
      <c r="C549" s="7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3.5" customHeight="1">
      <c r="A550" s="2"/>
      <c r="B550" s="2"/>
      <c r="C550" s="7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3.5" customHeight="1">
      <c r="A551" s="2"/>
      <c r="B551" s="2"/>
      <c r="C551" s="7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3.5" customHeight="1">
      <c r="A552" s="2"/>
      <c r="B552" s="2"/>
      <c r="C552" s="7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3.5" customHeight="1">
      <c r="A553" s="2"/>
      <c r="B553" s="2"/>
      <c r="C553" s="7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3.5" customHeight="1">
      <c r="A554" s="2"/>
      <c r="B554" s="2"/>
      <c r="C554" s="7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3.5" customHeight="1">
      <c r="A555" s="2"/>
      <c r="B555" s="2"/>
      <c r="C555" s="7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3.5" customHeight="1">
      <c r="A556" s="2"/>
      <c r="B556" s="2"/>
      <c r="C556" s="7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3.5" customHeight="1">
      <c r="A557" s="2"/>
      <c r="B557" s="2"/>
      <c r="C557" s="7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3.5" customHeight="1">
      <c r="A558" s="2"/>
      <c r="B558" s="2"/>
      <c r="C558" s="7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3.5" customHeight="1">
      <c r="A559" s="2"/>
      <c r="B559" s="2"/>
      <c r="C559" s="7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3.5" customHeight="1">
      <c r="A560" s="2"/>
      <c r="B560" s="2"/>
      <c r="C560" s="7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3.5" customHeight="1">
      <c r="A561" s="2"/>
      <c r="B561" s="2"/>
      <c r="C561" s="7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3.5" customHeight="1">
      <c r="A562" s="2"/>
      <c r="B562" s="2"/>
      <c r="C562" s="7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3.5" customHeight="1">
      <c r="A563" s="2"/>
      <c r="B563" s="2"/>
      <c r="C563" s="7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3.5" customHeight="1">
      <c r="A564" s="2"/>
      <c r="B564" s="2"/>
      <c r="C564" s="7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3.5" customHeight="1">
      <c r="A565" s="2"/>
      <c r="B565" s="2"/>
      <c r="C565" s="7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3.5" customHeight="1">
      <c r="A566" s="2"/>
      <c r="B566" s="2"/>
      <c r="C566" s="7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3.5" customHeight="1">
      <c r="A567" s="2"/>
      <c r="B567" s="2"/>
      <c r="C567" s="7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3.5" customHeight="1">
      <c r="A568" s="2"/>
      <c r="B568" s="2"/>
      <c r="C568" s="7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3.5" customHeight="1">
      <c r="A569" s="2"/>
      <c r="B569" s="2"/>
      <c r="C569" s="7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3.5" customHeight="1">
      <c r="A570" s="2"/>
      <c r="B570" s="2"/>
      <c r="C570" s="7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3.5" customHeight="1">
      <c r="A571" s="2"/>
      <c r="B571" s="2"/>
      <c r="C571" s="7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3.5" customHeight="1">
      <c r="A572" s="2"/>
      <c r="B572" s="2"/>
      <c r="C572" s="7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3.5" customHeight="1">
      <c r="A573" s="2"/>
      <c r="B573" s="2"/>
      <c r="C573" s="7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3.5" customHeight="1">
      <c r="A574" s="2"/>
      <c r="B574" s="2"/>
      <c r="C574" s="7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3.5" customHeight="1">
      <c r="A575" s="2"/>
      <c r="B575" s="2"/>
      <c r="C575" s="7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3.5" customHeight="1">
      <c r="A576" s="2"/>
      <c r="B576" s="2"/>
      <c r="C576" s="7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3.5" customHeight="1">
      <c r="A577" s="2"/>
      <c r="B577" s="2"/>
      <c r="C577" s="7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3.5" customHeight="1">
      <c r="A578" s="2"/>
      <c r="B578" s="2"/>
      <c r="C578" s="7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3.5" customHeight="1">
      <c r="A579" s="2"/>
      <c r="B579" s="2"/>
      <c r="C579" s="7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3.5" customHeight="1">
      <c r="A580" s="2"/>
      <c r="B580" s="2"/>
      <c r="C580" s="7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3.5" customHeight="1">
      <c r="A581" s="2"/>
      <c r="B581" s="2"/>
      <c r="C581" s="7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3.5" customHeight="1">
      <c r="A582" s="2"/>
      <c r="B582" s="2"/>
      <c r="C582" s="7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3.5" customHeight="1">
      <c r="A583" s="2"/>
      <c r="B583" s="2"/>
      <c r="C583" s="7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3.5" customHeight="1">
      <c r="A584" s="2"/>
      <c r="B584" s="2"/>
      <c r="C584" s="7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3.5" customHeight="1">
      <c r="A585" s="2"/>
      <c r="B585" s="2"/>
      <c r="C585" s="7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3.5" customHeight="1">
      <c r="A586" s="2"/>
      <c r="B586" s="2"/>
      <c r="C586" s="7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3.5" customHeight="1">
      <c r="A587" s="2"/>
      <c r="B587" s="2"/>
      <c r="C587" s="7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3.5" customHeight="1">
      <c r="A588" s="2"/>
      <c r="B588" s="2"/>
      <c r="C588" s="7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3.5" customHeight="1">
      <c r="A589" s="2"/>
      <c r="B589" s="2"/>
      <c r="C589" s="7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3.5" customHeight="1">
      <c r="A590" s="2"/>
      <c r="B590" s="2"/>
      <c r="C590" s="7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3.5" customHeight="1">
      <c r="A591" s="2"/>
      <c r="B591" s="2"/>
      <c r="C591" s="7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3.5" customHeight="1">
      <c r="A592" s="2"/>
      <c r="B592" s="2"/>
      <c r="C592" s="7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3.5" customHeight="1">
      <c r="A593" s="2"/>
      <c r="B593" s="2"/>
      <c r="C593" s="7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3.5" customHeight="1">
      <c r="A594" s="2"/>
      <c r="B594" s="2"/>
      <c r="C594" s="7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3.5" customHeight="1">
      <c r="A595" s="2"/>
      <c r="B595" s="2"/>
      <c r="C595" s="7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3.5" customHeight="1">
      <c r="A596" s="2"/>
      <c r="B596" s="2"/>
      <c r="C596" s="7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3.5" customHeight="1">
      <c r="A597" s="2"/>
      <c r="B597" s="2"/>
      <c r="C597" s="7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3.5" customHeight="1">
      <c r="A598" s="2"/>
      <c r="B598" s="2"/>
      <c r="C598" s="7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3.5" customHeight="1">
      <c r="A599" s="2"/>
      <c r="B599" s="2"/>
      <c r="C599" s="7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3.5" customHeight="1">
      <c r="A600" s="2"/>
      <c r="B600" s="2"/>
      <c r="C600" s="7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3.5" customHeight="1">
      <c r="A601" s="2"/>
      <c r="B601" s="2"/>
      <c r="C601" s="7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3.5" customHeight="1">
      <c r="A602" s="2"/>
      <c r="B602" s="2"/>
      <c r="C602" s="7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3.5" customHeight="1">
      <c r="A603" s="2"/>
      <c r="B603" s="2"/>
      <c r="C603" s="7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3.5" customHeight="1">
      <c r="A604" s="2"/>
      <c r="B604" s="2"/>
      <c r="C604" s="7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3.5" customHeight="1">
      <c r="A605" s="2"/>
      <c r="B605" s="2"/>
      <c r="C605" s="7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3.5" customHeight="1">
      <c r="A606" s="2"/>
      <c r="B606" s="2"/>
      <c r="C606" s="7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3.5" customHeight="1">
      <c r="A607" s="2"/>
      <c r="B607" s="2"/>
      <c r="C607" s="7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3.5" customHeight="1">
      <c r="A608" s="2"/>
      <c r="B608" s="2"/>
      <c r="C608" s="7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3.5" customHeight="1">
      <c r="A609" s="2"/>
      <c r="B609" s="2"/>
      <c r="C609" s="7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3.5" customHeight="1">
      <c r="A610" s="2"/>
      <c r="B610" s="2"/>
      <c r="C610" s="7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3.5" customHeight="1">
      <c r="A611" s="2"/>
      <c r="B611" s="2"/>
      <c r="C611" s="7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3.5" customHeight="1">
      <c r="A612" s="2"/>
      <c r="B612" s="2"/>
      <c r="C612" s="7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3.5" customHeight="1">
      <c r="A613" s="2"/>
      <c r="B613" s="2"/>
      <c r="C613" s="7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3.5" customHeight="1">
      <c r="A614" s="2"/>
      <c r="B614" s="2"/>
      <c r="C614" s="7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3.5" customHeight="1">
      <c r="A615" s="2"/>
      <c r="B615" s="2"/>
      <c r="C615" s="7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3.5" customHeight="1">
      <c r="A616" s="2"/>
      <c r="B616" s="2"/>
      <c r="C616" s="7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3.5" customHeight="1">
      <c r="A617" s="2"/>
      <c r="B617" s="2"/>
      <c r="C617" s="7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3.5" customHeight="1">
      <c r="A618" s="2"/>
      <c r="B618" s="2"/>
      <c r="C618" s="7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3.5" customHeight="1">
      <c r="A619" s="2"/>
      <c r="B619" s="2"/>
      <c r="C619" s="7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3.5" customHeight="1">
      <c r="A620" s="2"/>
      <c r="B620" s="2"/>
      <c r="C620" s="7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3.5" customHeight="1">
      <c r="A621" s="2"/>
      <c r="B621" s="2"/>
      <c r="C621" s="7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3.5" customHeight="1">
      <c r="A622" s="2"/>
      <c r="B622" s="2"/>
      <c r="C622" s="7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3.5" customHeight="1">
      <c r="A623" s="2"/>
      <c r="B623" s="2"/>
      <c r="C623" s="7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3.5" customHeight="1">
      <c r="A624" s="2"/>
      <c r="B624" s="2"/>
      <c r="C624" s="7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3.5" customHeight="1">
      <c r="A625" s="2"/>
      <c r="B625" s="2"/>
      <c r="C625" s="7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3.5" customHeight="1">
      <c r="A626" s="2"/>
      <c r="B626" s="2"/>
      <c r="C626" s="7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3.5" customHeight="1">
      <c r="A627" s="2"/>
      <c r="B627" s="2"/>
      <c r="C627" s="7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3.5" customHeight="1">
      <c r="A628" s="2"/>
      <c r="B628" s="2"/>
      <c r="C628" s="7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3.5" customHeight="1">
      <c r="A629" s="2"/>
      <c r="B629" s="2"/>
      <c r="C629" s="7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3.5" customHeight="1">
      <c r="A630" s="2"/>
      <c r="B630" s="2"/>
      <c r="C630" s="7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3.5" customHeight="1">
      <c r="A631" s="2"/>
      <c r="B631" s="2"/>
      <c r="C631" s="7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3.5" customHeight="1">
      <c r="A632" s="2"/>
      <c r="B632" s="2"/>
      <c r="C632" s="7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3.5" customHeight="1">
      <c r="A633" s="2"/>
      <c r="B633" s="2"/>
      <c r="C633" s="7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3.5" customHeight="1">
      <c r="A634" s="2"/>
      <c r="B634" s="2"/>
      <c r="C634" s="7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3.5" customHeight="1">
      <c r="A635" s="2"/>
      <c r="B635" s="2"/>
      <c r="C635" s="7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3.5" customHeight="1">
      <c r="A636" s="2"/>
      <c r="B636" s="2"/>
      <c r="C636" s="7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3.5" customHeight="1">
      <c r="A637" s="2"/>
      <c r="B637" s="2"/>
      <c r="C637" s="7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3.5" customHeight="1">
      <c r="A638" s="2"/>
      <c r="B638" s="2"/>
      <c r="C638" s="7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3.5" customHeight="1">
      <c r="A639" s="2"/>
      <c r="B639" s="2"/>
      <c r="C639" s="7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3.5" customHeight="1">
      <c r="A640" s="2"/>
      <c r="B640" s="2"/>
      <c r="C640" s="7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3.5" customHeight="1">
      <c r="A641" s="2"/>
      <c r="B641" s="2"/>
      <c r="C641" s="7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3.5" customHeight="1">
      <c r="A642" s="2"/>
      <c r="B642" s="2"/>
      <c r="C642" s="7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3.5" customHeight="1">
      <c r="A643" s="2"/>
      <c r="B643" s="2"/>
      <c r="C643" s="7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3.5" customHeight="1">
      <c r="A644" s="2"/>
      <c r="B644" s="2"/>
      <c r="C644" s="7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3.5" customHeight="1">
      <c r="A645" s="2"/>
      <c r="B645" s="2"/>
      <c r="C645" s="7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3.5" customHeight="1">
      <c r="A646" s="2"/>
      <c r="B646" s="2"/>
      <c r="C646" s="7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3.5" customHeight="1">
      <c r="A647" s="2"/>
      <c r="B647" s="2"/>
      <c r="C647" s="7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3.5" customHeight="1">
      <c r="A648" s="2"/>
      <c r="B648" s="2"/>
      <c r="C648" s="7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3.5" customHeight="1">
      <c r="A649" s="2"/>
      <c r="B649" s="2"/>
      <c r="C649" s="7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3.5" customHeight="1">
      <c r="A650" s="2"/>
      <c r="B650" s="2"/>
      <c r="C650" s="7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3.5" customHeight="1">
      <c r="A651" s="2"/>
      <c r="B651" s="2"/>
      <c r="C651" s="7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3.5" customHeight="1">
      <c r="A652" s="2"/>
      <c r="B652" s="2"/>
      <c r="C652" s="7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3.5" customHeight="1">
      <c r="A653" s="2"/>
      <c r="B653" s="2"/>
      <c r="C653" s="7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3.5" customHeight="1">
      <c r="A654" s="2"/>
      <c r="B654" s="2"/>
      <c r="C654" s="7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3.5" customHeight="1">
      <c r="A655" s="2"/>
      <c r="B655" s="2"/>
      <c r="C655" s="7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3.5" customHeight="1">
      <c r="A656" s="2"/>
      <c r="B656" s="2"/>
      <c r="C656" s="7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3.5" customHeight="1">
      <c r="A657" s="2"/>
      <c r="B657" s="2"/>
      <c r="C657" s="7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3.5" customHeight="1">
      <c r="A658" s="2"/>
      <c r="B658" s="2"/>
      <c r="C658" s="7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3.5" customHeight="1">
      <c r="A659" s="2"/>
      <c r="B659" s="2"/>
      <c r="C659" s="7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3.5" customHeight="1">
      <c r="A660" s="2"/>
      <c r="B660" s="2"/>
      <c r="C660" s="7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3.5" customHeight="1">
      <c r="A661" s="2"/>
      <c r="B661" s="2"/>
      <c r="C661" s="7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3.5" customHeight="1">
      <c r="A662" s="2"/>
      <c r="B662" s="2"/>
      <c r="C662" s="7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3.5" customHeight="1">
      <c r="A663" s="2"/>
      <c r="B663" s="2"/>
      <c r="C663" s="7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3.5" customHeight="1">
      <c r="A664" s="2"/>
      <c r="B664" s="2"/>
      <c r="C664" s="7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3.5" customHeight="1">
      <c r="A665" s="2"/>
      <c r="B665" s="2"/>
      <c r="C665" s="7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3.5" customHeight="1">
      <c r="A666" s="2"/>
      <c r="B666" s="2"/>
      <c r="C666" s="7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3.5" customHeight="1">
      <c r="A667" s="2"/>
      <c r="B667" s="2"/>
      <c r="C667" s="7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3.5" customHeight="1">
      <c r="A668" s="2"/>
      <c r="B668" s="2"/>
      <c r="C668" s="7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3.5" customHeight="1">
      <c r="A669" s="2"/>
      <c r="B669" s="2"/>
      <c r="C669" s="7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3.5" customHeight="1">
      <c r="A670" s="2"/>
      <c r="B670" s="2"/>
      <c r="C670" s="7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3.5" customHeight="1">
      <c r="A671" s="2"/>
      <c r="B671" s="2"/>
      <c r="C671" s="7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3.5" customHeight="1">
      <c r="A672" s="2"/>
      <c r="B672" s="2"/>
      <c r="C672" s="7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3.5" customHeight="1">
      <c r="A673" s="2"/>
      <c r="B673" s="2"/>
      <c r="C673" s="7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3.5" customHeight="1">
      <c r="A674" s="2"/>
      <c r="B674" s="2"/>
      <c r="C674" s="7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3.5" customHeight="1">
      <c r="A675" s="2"/>
      <c r="B675" s="2"/>
      <c r="C675" s="7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3.5" customHeight="1">
      <c r="A676" s="2"/>
      <c r="B676" s="2"/>
      <c r="C676" s="7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3.5" customHeight="1">
      <c r="A677" s="2"/>
      <c r="B677" s="2"/>
      <c r="C677" s="7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3.5" customHeight="1">
      <c r="A678" s="2"/>
      <c r="B678" s="2"/>
      <c r="C678" s="7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3.5" customHeight="1">
      <c r="A679" s="2"/>
      <c r="B679" s="2"/>
      <c r="C679" s="7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3.5" customHeight="1">
      <c r="A680" s="2"/>
      <c r="B680" s="2"/>
      <c r="C680" s="7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3.5" customHeight="1">
      <c r="A681" s="2"/>
      <c r="B681" s="2"/>
      <c r="C681" s="7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3.5" customHeight="1">
      <c r="A682" s="2"/>
      <c r="B682" s="2"/>
      <c r="C682" s="7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3.5" customHeight="1">
      <c r="A683" s="2"/>
      <c r="B683" s="2"/>
      <c r="C683" s="7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3.5" customHeight="1">
      <c r="A684" s="2"/>
      <c r="B684" s="2"/>
      <c r="C684" s="7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3.5" customHeight="1">
      <c r="A685" s="2"/>
      <c r="B685" s="2"/>
      <c r="C685" s="7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3.5" customHeight="1">
      <c r="A686" s="2"/>
      <c r="B686" s="2"/>
      <c r="C686" s="7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3.5" customHeight="1">
      <c r="A687" s="2"/>
      <c r="B687" s="2"/>
      <c r="C687" s="7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3.5" customHeight="1">
      <c r="A688" s="2"/>
      <c r="B688" s="2"/>
      <c r="C688" s="7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3.5" customHeight="1">
      <c r="A689" s="2"/>
      <c r="B689" s="2"/>
      <c r="C689" s="7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3.5" customHeight="1">
      <c r="A690" s="2"/>
      <c r="B690" s="2"/>
      <c r="C690" s="7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3.5" customHeight="1">
      <c r="A691" s="2"/>
      <c r="B691" s="2"/>
      <c r="C691" s="7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3.5" customHeight="1">
      <c r="A692" s="2"/>
      <c r="B692" s="2"/>
      <c r="C692" s="7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3.5" customHeight="1">
      <c r="A693" s="2"/>
      <c r="B693" s="2"/>
      <c r="C693" s="7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3.5" customHeight="1">
      <c r="A694" s="2"/>
      <c r="B694" s="2"/>
      <c r="C694" s="7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3.5" customHeight="1">
      <c r="A695" s="2"/>
      <c r="B695" s="2"/>
      <c r="C695" s="7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3.5" customHeight="1">
      <c r="A696" s="2"/>
      <c r="B696" s="2"/>
      <c r="C696" s="7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3.5" customHeight="1">
      <c r="A697" s="2"/>
      <c r="B697" s="2"/>
      <c r="C697" s="7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3.5" customHeight="1">
      <c r="A698" s="2"/>
      <c r="B698" s="2"/>
      <c r="C698" s="7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3.5" customHeight="1">
      <c r="A699" s="2"/>
      <c r="B699" s="2"/>
      <c r="C699" s="7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3.5" customHeight="1">
      <c r="A700" s="2"/>
      <c r="B700" s="2"/>
      <c r="C700" s="7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3.5" customHeight="1">
      <c r="A701" s="2"/>
      <c r="B701" s="2"/>
      <c r="C701" s="7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3.5" customHeight="1">
      <c r="A702" s="2"/>
      <c r="B702" s="2"/>
      <c r="C702" s="7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3.5" customHeight="1">
      <c r="A703" s="2"/>
      <c r="B703" s="2"/>
      <c r="C703" s="7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3.5" customHeight="1">
      <c r="A704" s="2"/>
      <c r="B704" s="2"/>
      <c r="C704" s="7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3.5" customHeight="1">
      <c r="A705" s="2"/>
      <c r="B705" s="2"/>
      <c r="C705" s="7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3.5" customHeight="1">
      <c r="A706" s="2"/>
      <c r="B706" s="2"/>
      <c r="C706" s="7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3.5" customHeight="1">
      <c r="A707" s="2"/>
      <c r="B707" s="2"/>
      <c r="C707" s="7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3.5" customHeight="1">
      <c r="A708" s="2"/>
      <c r="B708" s="2"/>
      <c r="C708" s="7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3.5" customHeight="1">
      <c r="A709" s="2"/>
      <c r="B709" s="2"/>
      <c r="C709" s="7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3.5" customHeight="1">
      <c r="A710" s="2"/>
      <c r="B710" s="2"/>
      <c r="C710" s="7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3.5" customHeight="1">
      <c r="A711" s="2"/>
      <c r="B711" s="2"/>
      <c r="C711" s="7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3.5" customHeight="1">
      <c r="A712" s="2"/>
      <c r="B712" s="2"/>
      <c r="C712" s="7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3.5" customHeight="1">
      <c r="A713" s="2"/>
      <c r="B713" s="2"/>
      <c r="C713" s="7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3.5" customHeight="1">
      <c r="A714" s="2"/>
      <c r="B714" s="2"/>
      <c r="C714" s="7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3.5" customHeight="1">
      <c r="A715" s="2"/>
      <c r="B715" s="2"/>
      <c r="C715" s="7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3.5" customHeight="1">
      <c r="A716" s="2"/>
      <c r="B716" s="2"/>
      <c r="C716" s="7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3.5" customHeight="1">
      <c r="A717" s="2"/>
      <c r="B717" s="2"/>
      <c r="C717" s="7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3.5" customHeight="1">
      <c r="A718" s="2"/>
      <c r="B718" s="2"/>
      <c r="C718" s="7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3.5" customHeight="1">
      <c r="A719" s="2"/>
      <c r="B719" s="2"/>
      <c r="C719" s="7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3.5" customHeight="1">
      <c r="A720" s="2"/>
      <c r="B720" s="2"/>
      <c r="C720" s="7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3.5" customHeight="1">
      <c r="A721" s="2"/>
      <c r="B721" s="2"/>
      <c r="C721" s="7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3.5" customHeight="1">
      <c r="A722" s="2"/>
      <c r="B722" s="2"/>
      <c r="C722" s="7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3.5" customHeight="1">
      <c r="A723" s="2"/>
      <c r="B723" s="2"/>
      <c r="C723" s="7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3.5" customHeight="1">
      <c r="A724" s="2"/>
      <c r="B724" s="2"/>
      <c r="C724" s="7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3.5" customHeight="1">
      <c r="A725" s="2"/>
      <c r="B725" s="2"/>
      <c r="C725" s="7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3.5" customHeight="1">
      <c r="A726" s="2"/>
      <c r="B726" s="2"/>
      <c r="C726" s="7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3.5" customHeight="1">
      <c r="A727" s="2"/>
      <c r="B727" s="2"/>
      <c r="C727" s="7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3.5" customHeight="1">
      <c r="A728" s="2"/>
      <c r="B728" s="2"/>
      <c r="C728" s="7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3.5" customHeight="1">
      <c r="A729" s="2"/>
      <c r="B729" s="2"/>
      <c r="C729" s="7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3.5" customHeight="1">
      <c r="A730" s="2"/>
      <c r="B730" s="2"/>
      <c r="C730" s="7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3.5" customHeight="1">
      <c r="A731" s="2"/>
      <c r="B731" s="2"/>
      <c r="C731" s="7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3.5" customHeight="1">
      <c r="A732" s="2"/>
      <c r="B732" s="2"/>
      <c r="C732" s="7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3.5" customHeight="1">
      <c r="A733" s="2"/>
      <c r="B733" s="2"/>
      <c r="C733" s="7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3.5" customHeight="1">
      <c r="A734" s="2"/>
      <c r="B734" s="2"/>
      <c r="C734" s="7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3.5" customHeight="1">
      <c r="A735" s="2"/>
      <c r="B735" s="2"/>
      <c r="C735" s="7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3.5" customHeight="1">
      <c r="A736" s="2"/>
      <c r="B736" s="2"/>
      <c r="C736" s="7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3.5" customHeight="1">
      <c r="A737" s="2"/>
      <c r="B737" s="2"/>
      <c r="C737" s="7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3.5" customHeight="1">
      <c r="A738" s="2"/>
      <c r="B738" s="2"/>
      <c r="C738" s="7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3.5" customHeight="1">
      <c r="A739" s="2"/>
      <c r="B739" s="2"/>
      <c r="C739" s="7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3.5" customHeight="1">
      <c r="A740" s="2"/>
      <c r="B740" s="2"/>
      <c r="C740" s="7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3.5" customHeight="1">
      <c r="A741" s="2"/>
      <c r="B741" s="2"/>
      <c r="C741" s="7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3.5" customHeight="1">
      <c r="A742" s="2"/>
      <c r="B742" s="2"/>
      <c r="C742" s="7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3.5" customHeight="1">
      <c r="A743" s="2"/>
      <c r="B743" s="2"/>
      <c r="C743" s="7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3.5" customHeight="1">
      <c r="A744" s="2"/>
      <c r="B744" s="2"/>
      <c r="C744" s="7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3.5" customHeight="1">
      <c r="A745" s="2"/>
      <c r="B745" s="2"/>
      <c r="C745" s="7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3.5" customHeight="1">
      <c r="A746" s="2"/>
      <c r="B746" s="2"/>
      <c r="C746" s="7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3.5" customHeight="1">
      <c r="A747" s="2"/>
      <c r="B747" s="2"/>
      <c r="C747" s="7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3.5" customHeight="1">
      <c r="A748" s="2"/>
      <c r="B748" s="2"/>
      <c r="C748" s="7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3.5" customHeight="1">
      <c r="A749" s="2"/>
      <c r="B749" s="2"/>
      <c r="C749" s="7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3.5" customHeight="1">
      <c r="A750" s="2"/>
      <c r="B750" s="2"/>
      <c r="C750" s="7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3.5" customHeight="1">
      <c r="A751" s="2"/>
      <c r="B751" s="2"/>
      <c r="C751" s="7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3.5" customHeight="1">
      <c r="A752" s="2"/>
      <c r="B752" s="2"/>
      <c r="C752" s="7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3.5" customHeight="1">
      <c r="A753" s="2"/>
      <c r="B753" s="2"/>
      <c r="C753" s="7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3.5" customHeight="1">
      <c r="A754" s="2"/>
      <c r="B754" s="2"/>
      <c r="C754" s="7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3.5" customHeight="1">
      <c r="A755" s="2"/>
      <c r="B755" s="2"/>
      <c r="C755" s="7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3.5" customHeight="1">
      <c r="A756" s="2"/>
      <c r="B756" s="2"/>
      <c r="C756" s="7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3.5" customHeight="1">
      <c r="A757" s="2"/>
      <c r="B757" s="2"/>
      <c r="C757" s="7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3.5" customHeight="1">
      <c r="A758" s="2"/>
      <c r="B758" s="2"/>
      <c r="C758" s="7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3.5" customHeight="1">
      <c r="A759" s="2"/>
      <c r="B759" s="2"/>
      <c r="C759" s="7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3.5" customHeight="1">
      <c r="A760" s="2"/>
      <c r="B760" s="2"/>
      <c r="C760" s="7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3.5" customHeight="1">
      <c r="A761" s="2"/>
      <c r="B761" s="2"/>
      <c r="C761" s="7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3.5" customHeight="1">
      <c r="A762" s="2"/>
      <c r="B762" s="2"/>
      <c r="C762" s="7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3.5" customHeight="1">
      <c r="A763" s="2"/>
      <c r="B763" s="2"/>
      <c r="C763" s="7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3.5" customHeight="1">
      <c r="A764" s="2"/>
      <c r="B764" s="2"/>
      <c r="C764" s="7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3.5" customHeight="1">
      <c r="A765" s="2"/>
      <c r="B765" s="2"/>
      <c r="C765" s="7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3.5" customHeight="1">
      <c r="A766" s="2"/>
      <c r="B766" s="2"/>
      <c r="C766" s="7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3.5" customHeight="1">
      <c r="A767" s="2"/>
      <c r="B767" s="2"/>
      <c r="C767" s="7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3.5" customHeight="1">
      <c r="A768" s="2"/>
      <c r="B768" s="2"/>
      <c r="C768" s="7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3.5" customHeight="1">
      <c r="A769" s="2"/>
      <c r="B769" s="2"/>
      <c r="C769" s="7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3.5" customHeight="1">
      <c r="A770" s="2"/>
      <c r="B770" s="2"/>
      <c r="C770" s="7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3.5" customHeight="1">
      <c r="A771" s="2"/>
      <c r="B771" s="2"/>
      <c r="C771" s="7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3.5" customHeight="1">
      <c r="A772" s="2"/>
      <c r="B772" s="2"/>
      <c r="C772" s="7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3.5" customHeight="1">
      <c r="A773" s="2"/>
      <c r="B773" s="2"/>
      <c r="C773" s="7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3.5" customHeight="1">
      <c r="A774" s="2"/>
      <c r="B774" s="2"/>
      <c r="C774" s="7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3.5" customHeight="1">
      <c r="A775" s="2"/>
      <c r="B775" s="2"/>
      <c r="C775" s="7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3.5" customHeight="1">
      <c r="A776" s="2"/>
      <c r="B776" s="2"/>
      <c r="C776" s="7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3.5" customHeight="1">
      <c r="A777" s="2"/>
      <c r="B777" s="2"/>
      <c r="C777" s="7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3.5" customHeight="1">
      <c r="A778" s="2"/>
      <c r="B778" s="2"/>
      <c r="C778" s="7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3.5" customHeight="1">
      <c r="A779" s="2"/>
      <c r="B779" s="2"/>
      <c r="C779" s="7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3.5" customHeight="1">
      <c r="A780" s="2"/>
      <c r="B780" s="2"/>
      <c r="C780" s="7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3.5" customHeight="1">
      <c r="A781" s="2"/>
      <c r="B781" s="2"/>
      <c r="C781" s="7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3.5" customHeight="1">
      <c r="A782" s="2"/>
      <c r="B782" s="2"/>
      <c r="C782" s="7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3.5" customHeight="1">
      <c r="A783" s="2"/>
      <c r="B783" s="2"/>
      <c r="C783" s="7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3.5" customHeight="1">
      <c r="A784" s="2"/>
      <c r="B784" s="2"/>
      <c r="C784" s="7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3.5" customHeight="1">
      <c r="A785" s="2"/>
      <c r="B785" s="2"/>
      <c r="C785" s="7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3.5" customHeight="1">
      <c r="A786" s="2"/>
      <c r="B786" s="2"/>
      <c r="C786" s="7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3.5" customHeight="1">
      <c r="A787" s="2"/>
      <c r="B787" s="2"/>
      <c r="C787" s="7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3.5" customHeight="1">
      <c r="A788" s="2"/>
      <c r="B788" s="2"/>
      <c r="C788" s="7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3.5" customHeight="1">
      <c r="A789" s="2"/>
      <c r="B789" s="2"/>
      <c r="C789" s="7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3.5" customHeight="1">
      <c r="A790" s="2"/>
      <c r="B790" s="2"/>
      <c r="C790" s="7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3.5" customHeight="1">
      <c r="A791" s="2"/>
      <c r="B791" s="2"/>
      <c r="C791" s="7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3.5" customHeight="1">
      <c r="A792" s="2"/>
      <c r="B792" s="2"/>
      <c r="C792" s="7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3.5" customHeight="1">
      <c r="A793" s="2"/>
      <c r="B793" s="2"/>
      <c r="C793" s="7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3.5" customHeight="1">
      <c r="A794" s="2"/>
      <c r="B794" s="2"/>
      <c r="C794" s="7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3.5" customHeight="1">
      <c r="A795" s="2"/>
      <c r="B795" s="2"/>
      <c r="C795" s="7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3.5" customHeight="1">
      <c r="A796" s="2"/>
      <c r="B796" s="2"/>
      <c r="C796" s="7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3.5" customHeight="1">
      <c r="A797" s="2"/>
      <c r="B797" s="2"/>
      <c r="C797" s="7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3.5" customHeight="1">
      <c r="A798" s="2"/>
      <c r="B798" s="2"/>
      <c r="C798" s="7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3.5" customHeight="1">
      <c r="A799" s="2"/>
      <c r="B799" s="2"/>
      <c r="C799" s="7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3.5" customHeight="1">
      <c r="A800" s="2"/>
      <c r="B800" s="2"/>
      <c r="C800" s="7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3.5" customHeight="1">
      <c r="A801" s="2"/>
      <c r="B801" s="2"/>
      <c r="C801" s="7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3.5" customHeight="1">
      <c r="A802" s="2"/>
      <c r="B802" s="2"/>
      <c r="C802" s="7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3.5" customHeight="1">
      <c r="A803" s="2"/>
      <c r="B803" s="2"/>
      <c r="C803" s="7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3.5" customHeight="1">
      <c r="A804" s="2"/>
      <c r="B804" s="2"/>
      <c r="C804" s="7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3.5" customHeight="1">
      <c r="A805" s="2"/>
      <c r="B805" s="2"/>
      <c r="C805" s="7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3.5" customHeight="1">
      <c r="A806" s="2"/>
      <c r="B806" s="2"/>
      <c r="C806" s="7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3.5" customHeight="1">
      <c r="A807" s="2"/>
      <c r="B807" s="2"/>
      <c r="C807" s="7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3.5" customHeight="1">
      <c r="A808" s="2"/>
      <c r="B808" s="2"/>
      <c r="C808" s="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3.5" customHeight="1">
      <c r="A809" s="2"/>
      <c r="B809" s="2"/>
      <c r="C809" s="7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3.5" customHeight="1">
      <c r="A810" s="2"/>
      <c r="B810" s="2"/>
      <c r="C810" s="7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3.5" customHeight="1">
      <c r="A811" s="2"/>
      <c r="B811" s="2"/>
      <c r="C811" s="7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3.5" customHeight="1">
      <c r="A812" s="2"/>
      <c r="B812" s="2"/>
      <c r="C812" s="7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3.5" customHeight="1">
      <c r="A813" s="2"/>
      <c r="B813" s="2"/>
      <c r="C813" s="7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3.5" customHeight="1">
      <c r="A814" s="2"/>
      <c r="B814" s="2"/>
      <c r="C814" s="7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3.5" customHeight="1">
      <c r="A815" s="2"/>
      <c r="B815" s="2"/>
      <c r="C815" s="7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3.5" customHeight="1">
      <c r="A816" s="2"/>
      <c r="B816" s="2"/>
      <c r="C816" s="7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3.5" customHeight="1">
      <c r="A817" s="2"/>
      <c r="B817" s="2"/>
      <c r="C817" s="7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3.5" customHeight="1">
      <c r="A818" s="2"/>
      <c r="B818" s="2"/>
      <c r="C818" s="7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3.5" customHeight="1">
      <c r="A819" s="2"/>
      <c r="B819" s="2"/>
      <c r="C819" s="7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3.5" customHeight="1">
      <c r="A820" s="2"/>
      <c r="B820" s="2"/>
      <c r="C820" s="7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3.5" customHeight="1">
      <c r="A821" s="2"/>
      <c r="B821" s="2"/>
      <c r="C821" s="7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3.5" customHeight="1">
      <c r="A822" s="2"/>
      <c r="B822" s="2"/>
      <c r="C822" s="7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3.5" customHeight="1">
      <c r="A823" s="2"/>
      <c r="B823" s="2"/>
      <c r="C823" s="7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3.5" customHeight="1">
      <c r="A824" s="2"/>
      <c r="B824" s="2"/>
      <c r="C824" s="7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3.5" customHeight="1">
      <c r="A825" s="2"/>
      <c r="B825" s="2"/>
      <c r="C825" s="7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3.5" customHeight="1">
      <c r="A826" s="2"/>
      <c r="B826" s="2"/>
      <c r="C826" s="7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3.5" customHeight="1">
      <c r="A827" s="2"/>
      <c r="B827" s="2"/>
      <c r="C827" s="7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3.5" customHeight="1">
      <c r="A828" s="2"/>
      <c r="B828" s="2"/>
      <c r="C828" s="7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3.5" customHeight="1">
      <c r="A829" s="2"/>
      <c r="B829" s="2"/>
      <c r="C829" s="7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3.5" customHeight="1">
      <c r="A830" s="2"/>
      <c r="B830" s="2"/>
      <c r="C830" s="7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3.5" customHeight="1">
      <c r="A831" s="2"/>
      <c r="B831" s="2"/>
      <c r="C831" s="7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3.5" customHeight="1">
      <c r="A832" s="2"/>
      <c r="B832" s="2"/>
      <c r="C832" s="7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3.5" customHeight="1">
      <c r="A833" s="2"/>
      <c r="B833" s="2"/>
      <c r="C833" s="7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3.5" customHeight="1">
      <c r="A834" s="2"/>
      <c r="B834" s="2"/>
      <c r="C834" s="7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3.5" customHeight="1">
      <c r="A835" s="2"/>
      <c r="B835" s="2"/>
      <c r="C835" s="7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3.5" customHeight="1">
      <c r="A836" s="2"/>
      <c r="B836" s="2"/>
      <c r="C836" s="7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3.5" customHeight="1">
      <c r="A837" s="2"/>
      <c r="B837" s="2"/>
      <c r="C837" s="7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3.5" customHeight="1">
      <c r="A838" s="2"/>
      <c r="B838" s="2"/>
      <c r="C838" s="7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3.5" customHeight="1">
      <c r="A839" s="2"/>
      <c r="B839" s="2"/>
      <c r="C839" s="7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3.5" customHeight="1">
      <c r="A840" s="2"/>
      <c r="B840" s="2"/>
      <c r="C840" s="7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3.5" customHeight="1">
      <c r="A841" s="2"/>
      <c r="B841" s="2"/>
      <c r="C841" s="7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3.5" customHeight="1">
      <c r="A842" s="2"/>
      <c r="B842" s="2"/>
      <c r="C842" s="7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3.5" customHeight="1">
      <c r="A843" s="2"/>
      <c r="B843" s="2"/>
      <c r="C843" s="7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3.5" customHeight="1">
      <c r="A844" s="2"/>
      <c r="B844" s="2"/>
      <c r="C844" s="7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3.5" customHeight="1">
      <c r="A845" s="2"/>
      <c r="B845" s="2"/>
      <c r="C845" s="7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3.5" customHeight="1">
      <c r="A846" s="2"/>
      <c r="B846" s="2"/>
      <c r="C846" s="7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3.5" customHeight="1">
      <c r="A847" s="2"/>
      <c r="B847" s="2"/>
      <c r="C847" s="7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3.5" customHeight="1">
      <c r="A848" s="2"/>
      <c r="B848" s="2"/>
      <c r="C848" s="7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3.5" customHeight="1">
      <c r="A849" s="2"/>
      <c r="B849" s="2"/>
      <c r="C849" s="7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3.5" customHeight="1">
      <c r="A850" s="2"/>
      <c r="B850" s="2"/>
      <c r="C850" s="7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3.5" customHeight="1">
      <c r="A851" s="2"/>
      <c r="B851" s="2"/>
      <c r="C851" s="7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3.5" customHeight="1">
      <c r="A852" s="2"/>
      <c r="B852" s="2"/>
      <c r="C852" s="7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3.5" customHeight="1">
      <c r="A853" s="2"/>
      <c r="B853" s="2"/>
      <c r="C853" s="7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3.5" customHeight="1">
      <c r="A854" s="2"/>
      <c r="B854" s="2"/>
      <c r="C854" s="7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3.5" customHeight="1">
      <c r="A855" s="2"/>
      <c r="B855" s="2"/>
      <c r="C855" s="7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3.5" customHeight="1">
      <c r="A856" s="2"/>
      <c r="B856" s="2"/>
      <c r="C856" s="7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3.5" customHeight="1">
      <c r="A857" s="2"/>
      <c r="B857" s="2"/>
      <c r="C857" s="7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3.5" customHeight="1">
      <c r="A858" s="2"/>
      <c r="B858" s="2"/>
      <c r="C858" s="7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3.5" customHeight="1">
      <c r="A859" s="2"/>
      <c r="B859" s="2"/>
      <c r="C859" s="7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3.5" customHeight="1">
      <c r="A860" s="2"/>
      <c r="B860" s="2"/>
      <c r="C860" s="7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3.5" customHeight="1">
      <c r="A861" s="2"/>
      <c r="B861" s="2"/>
      <c r="C861" s="7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3.5" customHeight="1">
      <c r="A862" s="2"/>
      <c r="B862" s="2"/>
      <c r="C862" s="7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3.5" customHeight="1">
      <c r="A863" s="2"/>
      <c r="B863" s="2"/>
      <c r="C863" s="7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3.5" customHeight="1">
      <c r="A864" s="2"/>
      <c r="B864" s="2"/>
      <c r="C864" s="7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3.5" customHeight="1">
      <c r="A865" s="2"/>
      <c r="B865" s="2"/>
      <c r="C865" s="7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3.5" customHeight="1">
      <c r="A866" s="2"/>
      <c r="B866" s="2"/>
      <c r="C866" s="7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3.5" customHeight="1">
      <c r="A867" s="2"/>
      <c r="B867" s="2"/>
      <c r="C867" s="7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3.5" customHeight="1">
      <c r="A868" s="2"/>
      <c r="B868" s="2"/>
      <c r="C868" s="7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3.5" customHeight="1">
      <c r="A869" s="2"/>
      <c r="B869" s="2"/>
      <c r="C869" s="7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3.5" customHeight="1">
      <c r="A870" s="2"/>
      <c r="B870" s="2"/>
      <c r="C870" s="7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3.5" customHeight="1">
      <c r="A871" s="2"/>
      <c r="B871" s="2"/>
      <c r="C871" s="7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3.5" customHeight="1">
      <c r="A872" s="2"/>
      <c r="B872" s="2"/>
      <c r="C872" s="7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3.5" customHeight="1">
      <c r="A873" s="2"/>
      <c r="B873" s="2"/>
      <c r="C873" s="7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3.5" customHeight="1">
      <c r="A874" s="2"/>
      <c r="B874" s="2"/>
      <c r="C874" s="7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3.5" customHeight="1">
      <c r="A875" s="2"/>
      <c r="B875" s="2"/>
      <c r="C875" s="7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3.5" customHeight="1">
      <c r="A876" s="2"/>
      <c r="B876" s="2"/>
      <c r="C876" s="7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3.5" customHeight="1">
      <c r="A877" s="2"/>
      <c r="B877" s="2"/>
      <c r="C877" s="7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3.5" customHeight="1">
      <c r="A878" s="2"/>
      <c r="B878" s="2"/>
      <c r="C878" s="7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3.5" customHeight="1">
      <c r="A879" s="2"/>
      <c r="B879" s="2"/>
      <c r="C879" s="7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3.5" customHeight="1">
      <c r="A880" s="2"/>
      <c r="B880" s="2"/>
      <c r="C880" s="7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3.5" customHeight="1">
      <c r="A881" s="2"/>
      <c r="B881" s="2"/>
      <c r="C881" s="7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3.5" customHeight="1">
      <c r="A882" s="2"/>
      <c r="B882" s="2"/>
      <c r="C882" s="7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3.5" customHeight="1">
      <c r="A883" s="2"/>
      <c r="B883" s="2"/>
      <c r="C883" s="7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3.5" customHeight="1">
      <c r="A884" s="2"/>
      <c r="B884" s="2"/>
      <c r="C884" s="7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3.5" customHeight="1">
      <c r="A885" s="2"/>
      <c r="B885" s="2"/>
      <c r="C885" s="7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3.5" customHeight="1">
      <c r="A886" s="2"/>
      <c r="B886" s="2"/>
      <c r="C886" s="7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3.5" customHeight="1">
      <c r="A887" s="2"/>
      <c r="B887" s="2"/>
      <c r="C887" s="7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3.5" customHeight="1">
      <c r="A888" s="2"/>
      <c r="B888" s="2"/>
      <c r="C888" s="7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3.5" customHeight="1">
      <c r="A889" s="2"/>
      <c r="B889" s="2"/>
      <c r="C889" s="7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3.5" customHeight="1">
      <c r="A890" s="2"/>
      <c r="B890" s="2"/>
      <c r="C890" s="7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3.5" customHeight="1">
      <c r="A891" s="2"/>
      <c r="B891" s="2"/>
      <c r="C891" s="7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3.5" customHeight="1">
      <c r="A892" s="2"/>
      <c r="B892" s="2"/>
      <c r="C892" s="7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3.5" customHeight="1">
      <c r="A893" s="2"/>
      <c r="B893" s="2"/>
      <c r="C893" s="7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3.5" customHeight="1">
      <c r="A894" s="2"/>
      <c r="B894" s="2"/>
      <c r="C894" s="7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3.5" customHeight="1">
      <c r="A895" s="2"/>
      <c r="B895" s="2"/>
      <c r="C895" s="7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3.5" customHeight="1">
      <c r="A896" s="2"/>
      <c r="B896" s="2"/>
      <c r="C896" s="7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3.5" customHeight="1">
      <c r="A897" s="2"/>
      <c r="B897" s="2"/>
      <c r="C897" s="7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3.5" customHeight="1">
      <c r="A898" s="2"/>
      <c r="B898" s="2"/>
      <c r="C898" s="7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3.5" customHeight="1">
      <c r="A899" s="2"/>
      <c r="B899" s="2"/>
      <c r="C899" s="7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3.5" customHeight="1">
      <c r="A900" s="2"/>
      <c r="B900" s="2"/>
      <c r="C900" s="7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3.5" customHeight="1">
      <c r="A901" s="2"/>
      <c r="B901" s="2"/>
      <c r="C901" s="7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3.5" customHeight="1">
      <c r="A902" s="2"/>
      <c r="B902" s="2"/>
      <c r="C902" s="7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3.5" customHeight="1">
      <c r="A903" s="2"/>
      <c r="B903" s="2"/>
      <c r="C903" s="7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3.5" customHeight="1">
      <c r="A904" s="2"/>
      <c r="B904" s="2"/>
      <c r="C904" s="7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3.5" customHeight="1">
      <c r="A905" s="2"/>
      <c r="B905" s="2"/>
      <c r="C905" s="7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3.5" customHeight="1">
      <c r="A906" s="2"/>
      <c r="B906" s="2"/>
      <c r="C906" s="7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3.5" customHeight="1">
      <c r="A907" s="2"/>
      <c r="B907" s="2"/>
      <c r="C907" s="7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3.5" customHeight="1">
      <c r="A908" s="2"/>
      <c r="B908" s="2"/>
      <c r="C908" s="7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3.5" customHeight="1">
      <c r="A909" s="2"/>
      <c r="B909" s="2"/>
      <c r="C909" s="7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3.5" customHeight="1">
      <c r="A910" s="2"/>
      <c r="B910" s="2"/>
      <c r="C910" s="7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3.5" customHeight="1">
      <c r="A911" s="2"/>
      <c r="B911" s="2"/>
      <c r="C911" s="7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3.5" customHeight="1">
      <c r="A912" s="2"/>
      <c r="B912" s="2"/>
      <c r="C912" s="7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3.5" customHeight="1">
      <c r="A913" s="2"/>
      <c r="B913" s="2"/>
      <c r="C913" s="7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3.5" customHeight="1">
      <c r="A914" s="2"/>
      <c r="B914" s="2"/>
      <c r="C914" s="7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3.5" customHeight="1">
      <c r="A915" s="2"/>
      <c r="B915" s="2"/>
      <c r="C915" s="7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3.5" customHeight="1">
      <c r="A916" s="2"/>
      <c r="B916" s="2"/>
      <c r="C916" s="7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3.5" customHeight="1">
      <c r="A917" s="2"/>
      <c r="B917" s="2"/>
      <c r="C917" s="7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3.5" customHeight="1">
      <c r="A918" s="2"/>
      <c r="B918" s="2"/>
      <c r="C918" s="7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3.5" customHeight="1">
      <c r="A919" s="2"/>
      <c r="B919" s="2"/>
      <c r="C919" s="7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3.5" customHeight="1">
      <c r="A920" s="2"/>
      <c r="B920" s="2"/>
      <c r="C920" s="7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3.5" customHeight="1">
      <c r="A921" s="2"/>
      <c r="B921" s="2"/>
      <c r="C921" s="7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3.5" customHeight="1">
      <c r="A922" s="2"/>
      <c r="B922" s="2"/>
      <c r="C922" s="7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3.5" customHeight="1">
      <c r="A923" s="2"/>
      <c r="B923" s="2"/>
      <c r="C923" s="7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3.5" customHeight="1">
      <c r="A924" s="2"/>
      <c r="B924" s="2"/>
      <c r="C924" s="7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3.5" customHeight="1">
      <c r="A925" s="2"/>
      <c r="B925" s="2"/>
      <c r="C925" s="7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3.5" customHeight="1">
      <c r="A926" s="2"/>
      <c r="B926" s="2"/>
      <c r="C926" s="7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3.5" customHeight="1">
      <c r="A927" s="2"/>
      <c r="B927" s="2"/>
      <c r="C927" s="7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3.5" customHeight="1">
      <c r="A928" s="2"/>
      <c r="B928" s="2"/>
      <c r="C928" s="7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3.5" customHeight="1">
      <c r="A929" s="2"/>
      <c r="B929" s="2"/>
      <c r="C929" s="7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3.5" customHeight="1">
      <c r="A930" s="2"/>
      <c r="B930" s="2"/>
      <c r="C930" s="7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3.5" customHeight="1">
      <c r="A931" s="2"/>
      <c r="B931" s="2"/>
      <c r="C931" s="7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3.5" customHeight="1">
      <c r="A932" s="2"/>
      <c r="B932" s="2"/>
      <c r="C932" s="7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3.5" customHeight="1">
      <c r="A933" s="2"/>
      <c r="B933" s="2"/>
      <c r="C933" s="7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3.5" customHeight="1">
      <c r="A934" s="2"/>
      <c r="B934" s="2"/>
      <c r="C934" s="7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3.5" customHeight="1">
      <c r="A935" s="2"/>
      <c r="B935" s="2"/>
      <c r="C935" s="7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3.5" customHeight="1">
      <c r="A936" s="2"/>
      <c r="B936" s="2"/>
      <c r="C936" s="7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3.5" customHeight="1">
      <c r="A937" s="2"/>
      <c r="B937" s="2"/>
      <c r="C937" s="7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3.5" customHeight="1">
      <c r="A938" s="2"/>
      <c r="B938" s="2"/>
      <c r="C938" s="7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3.5" customHeight="1">
      <c r="A939" s="2"/>
      <c r="B939" s="2"/>
      <c r="C939" s="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3.5" customHeight="1">
      <c r="A940" s="2"/>
      <c r="B940" s="2"/>
      <c r="C940" s="7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3.5" customHeight="1">
      <c r="A941" s="2"/>
      <c r="B941" s="2"/>
      <c r="C941" s="7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3.5" customHeight="1">
      <c r="A942" s="2"/>
      <c r="B942" s="2"/>
      <c r="C942" s="7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3.5" customHeight="1">
      <c r="A943" s="2"/>
      <c r="B943" s="2"/>
      <c r="C943" s="7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3.5" customHeight="1">
      <c r="A944" s="2"/>
      <c r="B944" s="2"/>
      <c r="C944" s="7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3.5" customHeight="1">
      <c r="A945" s="2"/>
      <c r="B945" s="2"/>
      <c r="C945" s="7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3.5" customHeight="1">
      <c r="A946" s="2"/>
      <c r="B946" s="2"/>
      <c r="C946" s="7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3.5" customHeight="1">
      <c r="A947" s="2"/>
      <c r="B947" s="2"/>
      <c r="C947" s="7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3.5" customHeight="1">
      <c r="A948" s="2"/>
      <c r="B948" s="2"/>
      <c r="C948" s="7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3.5" customHeight="1">
      <c r="A949" s="2"/>
      <c r="B949" s="2"/>
      <c r="C949" s="7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3.5" customHeight="1">
      <c r="A950" s="2"/>
      <c r="B950" s="2"/>
      <c r="C950" s="7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3.5" customHeight="1">
      <c r="A951" s="2"/>
      <c r="B951" s="2"/>
      <c r="C951" s="7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3.5" customHeight="1">
      <c r="A952" s="2"/>
      <c r="B952" s="2"/>
      <c r="C952" s="7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3.5" customHeight="1">
      <c r="A953" s="2"/>
      <c r="B953" s="2"/>
      <c r="C953" s="7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3.5" customHeight="1">
      <c r="A954" s="2"/>
      <c r="B954" s="2"/>
      <c r="C954" s="7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3.5" customHeight="1">
      <c r="A955" s="2"/>
      <c r="B955" s="2"/>
      <c r="C955" s="7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3.5" customHeight="1">
      <c r="A956" s="2"/>
      <c r="B956" s="2"/>
      <c r="C956" s="7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3.5" customHeight="1">
      <c r="A957" s="2"/>
      <c r="B957" s="2"/>
      <c r="C957" s="7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3.5" customHeight="1">
      <c r="A958" s="2"/>
      <c r="B958" s="2"/>
      <c r="C958" s="7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3.5" customHeight="1">
      <c r="A959" s="2"/>
      <c r="B959" s="2"/>
      <c r="C959" s="7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3.5" customHeight="1">
      <c r="A960" s="2"/>
      <c r="B960" s="2"/>
      <c r="C960" s="7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3.5" customHeight="1">
      <c r="A961" s="2"/>
      <c r="B961" s="2"/>
      <c r="C961" s="7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3.5" customHeight="1">
      <c r="A962" s="2"/>
      <c r="B962" s="2"/>
      <c r="C962" s="7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3.5" customHeight="1">
      <c r="A963" s="2"/>
      <c r="B963" s="2"/>
      <c r="C963" s="7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3.5" customHeight="1">
      <c r="A964" s="2"/>
      <c r="B964" s="2"/>
      <c r="C964" s="7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3.5" customHeight="1">
      <c r="A965" s="2"/>
      <c r="B965" s="2"/>
      <c r="C965" s="7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3.5" customHeight="1">
      <c r="A966" s="2"/>
      <c r="B966" s="2"/>
      <c r="C966" s="7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3.5" customHeight="1">
      <c r="A967" s="2"/>
      <c r="B967" s="2"/>
      <c r="C967" s="7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3.5" customHeight="1">
      <c r="A968" s="2"/>
      <c r="B968" s="2"/>
      <c r="C968" s="7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3.5" customHeight="1">
      <c r="A969" s="2"/>
      <c r="B969" s="2"/>
      <c r="C969" s="7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3.5" customHeight="1">
      <c r="A970" s="2"/>
      <c r="B970" s="2"/>
      <c r="C970" s="7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3.5" customHeight="1">
      <c r="A971" s="2"/>
      <c r="B971" s="2"/>
      <c r="C971" s="7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3.5" customHeight="1">
      <c r="A972" s="2"/>
      <c r="B972" s="2"/>
      <c r="C972" s="7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3.5" customHeight="1">
      <c r="A973" s="2"/>
      <c r="B973" s="2"/>
      <c r="C973" s="7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3.5" customHeight="1">
      <c r="A974" s="2"/>
      <c r="B974" s="2"/>
      <c r="C974" s="7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3.5" customHeight="1">
      <c r="A975" s="2"/>
      <c r="B975" s="2"/>
      <c r="C975" s="7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3.5" customHeight="1">
      <c r="A976" s="2"/>
      <c r="B976" s="2"/>
      <c r="C976" s="7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3.5" customHeight="1">
      <c r="A977" s="2"/>
      <c r="B977" s="2"/>
      <c r="C977" s="7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3.5" customHeight="1">
      <c r="A978" s="2"/>
      <c r="B978" s="2"/>
      <c r="C978" s="7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3.5" customHeight="1">
      <c r="A979" s="2"/>
      <c r="B979" s="2"/>
      <c r="C979" s="7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3.5" customHeight="1">
      <c r="A980" s="2"/>
      <c r="B980" s="2"/>
      <c r="C980" s="7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3.5" customHeight="1">
      <c r="A981" s="2"/>
      <c r="B981" s="2"/>
      <c r="C981" s="7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3.5" customHeight="1">
      <c r="A982" s="2"/>
      <c r="B982" s="2"/>
      <c r="C982" s="7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3.5" customHeight="1">
      <c r="A983" s="2"/>
      <c r="B983" s="2"/>
      <c r="C983" s="7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3.5" customHeight="1">
      <c r="A984" s="2"/>
      <c r="B984" s="2"/>
      <c r="C984" s="7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3.5" customHeight="1">
      <c r="A985" s="2"/>
      <c r="B985" s="2"/>
      <c r="C985" s="7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3.5" customHeight="1">
      <c r="A986" s="2"/>
      <c r="B986" s="2"/>
      <c r="C986" s="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3.5" customHeight="1">
      <c r="A987" s="2"/>
      <c r="B987" s="2"/>
      <c r="C987" s="7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3.5" customHeight="1">
      <c r="A988" s="2"/>
      <c r="B988" s="2"/>
      <c r="C988" s="7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3.5" customHeight="1">
      <c r="A989" s="2"/>
      <c r="B989" s="2"/>
      <c r="C989" s="7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3.5" customHeight="1">
      <c r="A990" s="2"/>
      <c r="B990" s="2"/>
      <c r="C990" s="7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3.5" customHeight="1">
      <c r="A991" s="2"/>
      <c r="B991" s="2"/>
      <c r="C991" s="7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3.5" customHeight="1">
      <c r="A992" s="2"/>
      <c r="B992" s="2"/>
      <c r="C992" s="7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3.5" customHeight="1">
      <c r="A993" s="2"/>
      <c r="B993" s="2"/>
      <c r="C993" s="7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3.5" customHeight="1">
      <c r="A994" s="2"/>
      <c r="B994" s="2"/>
      <c r="C994" s="7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3.5" customHeight="1">
      <c r="A995" s="2"/>
      <c r="B995" s="2"/>
      <c r="C995" s="7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3.5" customHeight="1">
      <c r="A996" s="2"/>
      <c r="B996" s="2"/>
      <c r="C996" s="7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3.5" customHeight="1">
      <c r="A997" s="2"/>
      <c r="B997" s="2"/>
      <c r="C997" s="7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3.5" customHeight="1">
      <c r="A998" s="2"/>
      <c r="B998" s="2"/>
      <c r="C998" s="7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3.5" customHeight="1">
      <c r="A999" s="2"/>
      <c r="B999" s="2"/>
      <c r="C999" s="7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3.5" customHeight="1">
      <c r="A1000" s="2"/>
      <c r="B1000" s="2"/>
      <c r="C1000" s="7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3.5" customHeight="1">
      <c r="A1001" s="2"/>
      <c r="B1001" s="2"/>
      <c r="C1001" s="7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3.5" customHeight="1">
      <c r="A1002" s="2"/>
      <c r="B1002" s="2"/>
      <c r="C1002" s="7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3.5" customHeight="1">
      <c r="A1003" s="2"/>
      <c r="B1003" s="2"/>
      <c r="C1003" s="7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3.5" customHeight="1">
      <c r="A1004" s="2"/>
      <c r="B1004" s="2"/>
      <c r="C1004" s="7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3.5" customHeight="1">
      <c r="A1005" s="2"/>
      <c r="B1005" s="2"/>
      <c r="C1005" s="7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3.5" customHeight="1">
      <c r="A1006" s="2"/>
      <c r="B1006" s="2"/>
      <c r="C1006" s="7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3.5" customHeight="1">
      <c r="A1007" s="2"/>
      <c r="B1007" s="2"/>
      <c r="C1007" s="7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3.5" customHeight="1">
      <c r="A1008" s="2"/>
      <c r="B1008" s="2"/>
      <c r="C1008" s="7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</sheetData>
  <pageMargins left="0.7" right="0.7" top="0.75" bottom="0.75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10"/>
  <sheetViews>
    <sheetView showGridLines="0" zoomScale="79" zoomScaleNormal="100" workbookViewId="0">
      <selection activeCell="B15" sqref="B15"/>
    </sheetView>
  </sheetViews>
  <sheetFormatPr defaultColWidth="12.58203125" defaultRowHeight="15" customHeight="1"/>
  <cols>
    <col min="1" max="1" width="8" customWidth="1"/>
    <col min="2" max="2" width="59.33203125" customWidth="1"/>
    <col min="3" max="3" width="9.5" customWidth="1"/>
    <col min="4" max="4" width="12.75" customWidth="1"/>
    <col min="5" max="5" width="63.83203125" customWidth="1"/>
    <col min="6" max="15" width="8" customWidth="1"/>
  </cols>
  <sheetData>
    <row r="1" spans="1:15" ht="14.25" customHeight="1">
      <c r="A1" s="2"/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.75" customHeight="1">
      <c r="A2" s="2"/>
      <c r="B2" s="558" t="s">
        <v>639</v>
      </c>
      <c r="C2" s="558"/>
      <c r="D2" s="558"/>
      <c r="E2" s="558"/>
      <c r="F2" s="1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thickBot="1">
      <c r="A3" s="2"/>
      <c r="B3" s="9"/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19" t="s">
        <v>28</v>
      </c>
      <c r="C4" s="20"/>
      <c r="D4" s="84"/>
      <c r="E4" s="85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"/>
      <c r="B5" s="10" t="s">
        <v>29</v>
      </c>
      <c r="C5" s="11"/>
      <c r="D5" s="373" t="s">
        <v>365</v>
      </c>
      <c r="E5" s="13" t="s">
        <v>2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4" t="s">
        <v>31</v>
      </c>
      <c r="C6" s="166"/>
      <c r="D6" s="338">
        <f>'3 4 (a) Resource Changes'!I311</f>
        <v>26964.914241176921</v>
      </c>
      <c r="E6" s="5" t="s">
        <v>32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4.25" customHeight="1">
      <c r="A7" s="2"/>
      <c r="B7" s="220" t="s">
        <v>379</v>
      </c>
      <c r="C7" s="7"/>
      <c r="D7" s="453">
        <f>'3 4 (a) Resource Changes'!E311</f>
        <v>39925.442820925498</v>
      </c>
      <c r="E7" s="5" t="s">
        <v>33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4.25" customHeight="1">
      <c r="A8" s="2"/>
      <c r="B8" s="220" t="s">
        <v>34</v>
      </c>
      <c r="C8" s="7"/>
      <c r="D8" s="332">
        <f>'3 4 (a) Resource Changes'!H311</f>
        <v>-14726.452986277782</v>
      </c>
      <c r="E8" s="5" t="s">
        <v>33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4.25" customHeight="1">
      <c r="A9" s="2"/>
      <c r="B9" s="23" t="s">
        <v>35</v>
      </c>
      <c r="C9" s="7"/>
      <c r="D9" s="453">
        <f>'3 4 (a) Resource Changes'!F311</f>
        <v>1235.8594065292048</v>
      </c>
      <c r="E9" s="5" t="s">
        <v>33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4" customHeight="1">
      <c r="A10" s="2"/>
      <c r="B10" s="15" t="s">
        <v>36</v>
      </c>
      <c r="C10" s="12"/>
      <c r="D10" s="339">
        <f>'3 4 (a) Resource Changes'!G311</f>
        <v>530.06500000000005</v>
      </c>
      <c r="E10" s="16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4.25" customHeight="1">
      <c r="A11" s="2"/>
      <c r="B11" s="24" t="s">
        <v>37</v>
      </c>
      <c r="C11" s="166"/>
      <c r="D11" s="472">
        <f>'3.4 (b) Capital Changes'!G93</f>
        <v>5920.262154200138</v>
      </c>
      <c r="E11" s="5" t="s">
        <v>33</v>
      </c>
      <c r="F11" s="6"/>
      <c r="G11" s="2"/>
      <c r="H11" s="2"/>
      <c r="I11" s="2"/>
      <c r="J11" s="2"/>
      <c r="K11" s="2"/>
      <c r="L11" s="2"/>
      <c r="M11" s="2"/>
      <c r="N11" s="2"/>
      <c r="O11" s="2"/>
    </row>
    <row r="12" spans="1:15" ht="14.25" customHeight="1">
      <c r="A12" s="2"/>
      <c r="B12" s="23" t="s">
        <v>38</v>
      </c>
      <c r="C12" s="7"/>
      <c r="D12" s="332">
        <f>'3.4 (b) Capital Changes'!E93</f>
        <v>5797.4328051747361</v>
      </c>
      <c r="E12" s="5" t="s">
        <v>33</v>
      </c>
      <c r="F12" s="6"/>
      <c r="G12" s="2"/>
      <c r="H12" s="2"/>
      <c r="I12" s="2"/>
      <c r="J12" s="2"/>
      <c r="K12" s="2"/>
      <c r="L12" s="2"/>
      <c r="M12" s="2"/>
      <c r="N12" s="2"/>
      <c r="O12" s="2"/>
    </row>
    <row r="13" spans="1:15" ht="14.25" customHeight="1">
      <c r="A13" s="2"/>
      <c r="B13" s="15" t="s">
        <v>39</v>
      </c>
      <c r="C13" s="12"/>
      <c r="D13" s="339">
        <f>'3.4 (b) Capital Changes'!F93</f>
        <v>122.82934902540131</v>
      </c>
      <c r="E13" s="16" t="s">
        <v>33</v>
      </c>
      <c r="F13" s="6"/>
      <c r="G13" s="2"/>
      <c r="H13" s="2"/>
      <c r="I13" s="2"/>
      <c r="J13" s="2"/>
      <c r="K13" s="2"/>
      <c r="L13" s="2"/>
      <c r="M13" s="2"/>
      <c r="N13" s="2"/>
      <c r="O13" s="2"/>
    </row>
    <row r="14" spans="1:15" ht="14.25" customHeight="1" thickBot="1">
      <c r="A14" s="2"/>
      <c r="B14" s="134" t="s">
        <v>40</v>
      </c>
      <c r="C14" s="17"/>
      <c r="D14" s="473">
        <f>D11+D6</f>
        <v>32885.176395377057</v>
      </c>
      <c r="E14" s="8" t="s">
        <v>41</v>
      </c>
      <c r="F14" s="6"/>
      <c r="G14" s="2"/>
      <c r="H14" s="2"/>
      <c r="I14" s="2"/>
      <c r="J14" s="2"/>
      <c r="K14" s="2"/>
      <c r="L14" s="2"/>
      <c r="M14" s="2"/>
      <c r="N14" s="2"/>
      <c r="O14" s="2"/>
    </row>
    <row r="15" spans="1:15" ht="14.25" customHeight="1" thickBot="1">
      <c r="A15" s="2"/>
      <c r="B15" s="2"/>
      <c r="C15" s="2"/>
      <c r="D15" s="7"/>
      <c r="E15" s="2"/>
      <c r="F15" s="6"/>
      <c r="G15" s="2"/>
      <c r="H15" s="2"/>
      <c r="I15" s="2"/>
      <c r="J15" s="2"/>
      <c r="K15" s="2"/>
      <c r="L15" s="2"/>
      <c r="M15" s="2"/>
      <c r="N15" s="2"/>
      <c r="O15" s="2"/>
    </row>
    <row r="16" spans="1:15" ht="14.25" customHeight="1">
      <c r="A16" s="2"/>
      <c r="B16" s="135" t="s">
        <v>42</v>
      </c>
      <c r="C16" s="111"/>
      <c r="D16" s="136"/>
      <c r="E16" s="137"/>
      <c r="F16" s="6"/>
      <c r="G16" s="2"/>
      <c r="H16" s="2"/>
      <c r="I16" s="2"/>
      <c r="J16" s="2"/>
      <c r="K16" s="2"/>
      <c r="L16" s="2"/>
      <c r="M16" s="2"/>
      <c r="N16" s="2"/>
      <c r="O16" s="2"/>
    </row>
    <row r="17" spans="1:15" ht="14.25" customHeight="1">
      <c r="A17" s="2"/>
      <c r="B17" s="138" t="s">
        <v>29</v>
      </c>
      <c r="C17" s="112"/>
      <c r="D17" s="139"/>
      <c r="E17" s="140" t="s">
        <v>2</v>
      </c>
      <c r="F17" s="6"/>
      <c r="G17" s="2"/>
      <c r="H17" s="2"/>
      <c r="I17" s="2"/>
      <c r="J17" s="2"/>
      <c r="K17" s="2"/>
      <c r="L17" s="2"/>
      <c r="M17" s="2"/>
      <c r="N17" s="2"/>
      <c r="O17" s="2"/>
    </row>
    <row r="18" spans="1:15" ht="14.25" customHeight="1">
      <c r="A18" s="2"/>
      <c r="B18" s="186" t="s">
        <v>43</v>
      </c>
      <c r="C18" s="185"/>
      <c r="D18" s="184">
        <v>1007</v>
      </c>
      <c r="E18" s="141" t="s">
        <v>44</v>
      </c>
      <c r="F18" s="6"/>
      <c r="G18" s="2"/>
      <c r="H18" s="2"/>
      <c r="I18" s="2"/>
      <c r="J18" s="2"/>
      <c r="K18" s="2"/>
      <c r="L18" s="2"/>
      <c r="M18" s="2"/>
      <c r="N18" s="2"/>
      <c r="O18" s="2"/>
    </row>
    <row r="19" spans="1:15" ht="14.25" customHeight="1">
      <c r="A19" s="2"/>
      <c r="B19" s="186" t="s">
        <v>45</v>
      </c>
      <c r="C19" s="185"/>
      <c r="D19" s="184">
        <v>-102</v>
      </c>
      <c r="E19" s="141" t="s">
        <v>44</v>
      </c>
      <c r="F19" s="6"/>
      <c r="G19" s="2"/>
      <c r="H19" s="2"/>
      <c r="I19" s="2"/>
      <c r="J19" s="2"/>
      <c r="K19" s="2"/>
      <c r="L19" s="2"/>
      <c r="M19" s="2"/>
      <c r="N19" s="2"/>
      <c r="O19" s="2"/>
    </row>
    <row r="20" spans="1:15" ht="14.25" customHeight="1">
      <c r="A20" s="2"/>
      <c r="B20" s="186" t="s">
        <v>46</v>
      </c>
      <c r="C20" s="185"/>
      <c r="D20" s="184">
        <v>2079.7011381899997</v>
      </c>
      <c r="E20" s="141" t="s">
        <v>44</v>
      </c>
      <c r="F20" s="6"/>
      <c r="G20" s="2"/>
      <c r="H20" s="2"/>
      <c r="I20" s="2"/>
      <c r="J20" s="2"/>
      <c r="K20" s="2"/>
      <c r="L20" s="2"/>
      <c r="M20" s="2"/>
      <c r="N20" s="2"/>
      <c r="O20" s="2"/>
    </row>
    <row r="21" spans="1:15" ht="14.25" customHeight="1">
      <c r="A21" s="2"/>
      <c r="B21" s="186" t="s">
        <v>47</v>
      </c>
      <c r="C21" s="185"/>
      <c r="D21" s="184">
        <v>1426.8202350705917</v>
      </c>
      <c r="E21" s="141" t="s">
        <v>44</v>
      </c>
      <c r="F21" s="6"/>
      <c r="G21" s="2"/>
      <c r="H21" s="2"/>
      <c r="I21" s="2"/>
      <c r="J21" s="2"/>
      <c r="K21" s="2"/>
      <c r="L21" s="2"/>
      <c r="M21" s="2"/>
      <c r="N21" s="2"/>
      <c r="O21" s="2"/>
    </row>
    <row r="22" spans="1:15" ht="14.25" customHeight="1">
      <c r="A22" s="2"/>
      <c r="B22" s="186" t="s">
        <v>48</v>
      </c>
      <c r="C22" s="185"/>
      <c r="D22" s="184">
        <v>37.728000000000002</v>
      </c>
      <c r="E22" s="141" t="s">
        <v>44</v>
      </c>
      <c r="F22" s="6"/>
      <c r="G22" s="2"/>
      <c r="H22" s="2"/>
      <c r="I22" s="2"/>
      <c r="J22" s="2"/>
      <c r="K22" s="2"/>
      <c r="L22" s="2"/>
      <c r="M22" s="2"/>
      <c r="N22" s="2"/>
      <c r="O22" s="2"/>
    </row>
    <row r="23" spans="1:15" s="304" customFormat="1" ht="14.25" customHeight="1">
      <c r="A23" s="417"/>
      <c r="B23" s="186" t="s">
        <v>588</v>
      </c>
      <c r="C23" s="185"/>
      <c r="D23" s="184">
        <v>112.4</v>
      </c>
      <c r="E23" s="141"/>
      <c r="F23" s="6"/>
      <c r="G23" s="417"/>
      <c r="H23" s="417"/>
      <c r="I23" s="417"/>
      <c r="J23" s="417"/>
      <c r="K23" s="417"/>
      <c r="L23" s="417"/>
      <c r="M23" s="417"/>
      <c r="N23" s="417"/>
      <c r="O23" s="417"/>
    </row>
    <row r="24" spans="1:15" ht="14.25" customHeight="1">
      <c r="A24" s="2"/>
      <c r="B24" s="186" t="s">
        <v>49</v>
      </c>
      <c r="C24" s="185"/>
      <c r="D24" s="184">
        <v>2.8840000000000003</v>
      </c>
      <c r="E24" s="141"/>
      <c r="F24" s="6"/>
      <c r="G24" s="2"/>
      <c r="H24" s="2"/>
      <c r="I24" s="2"/>
      <c r="J24" s="2"/>
      <c r="K24" s="2"/>
      <c r="L24" s="2"/>
      <c r="M24" s="2"/>
      <c r="N24" s="2"/>
      <c r="O24" s="2"/>
    </row>
    <row r="25" spans="1:15" ht="14.25" customHeight="1">
      <c r="A25" s="2"/>
      <c r="B25" s="186" t="s">
        <v>50</v>
      </c>
      <c r="C25" s="185"/>
      <c r="D25" s="184">
        <v>8.0289999999999999</v>
      </c>
      <c r="E25" s="141"/>
      <c r="F25" s="6"/>
      <c r="G25" s="2"/>
      <c r="H25" s="2"/>
      <c r="I25" s="2"/>
      <c r="J25" s="2"/>
      <c r="K25" s="2"/>
      <c r="L25" s="2"/>
      <c r="M25" s="2"/>
      <c r="N25" s="2"/>
      <c r="O25" s="2"/>
    </row>
    <row r="26" spans="1:15" ht="14.25" customHeight="1">
      <c r="A26" s="2"/>
      <c r="B26" s="186" t="s">
        <v>51</v>
      </c>
      <c r="C26" s="185"/>
      <c r="D26" s="184">
        <v>440.70299999999997</v>
      </c>
      <c r="E26" s="141" t="s">
        <v>44</v>
      </c>
      <c r="F26" s="6"/>
      <c r="G26" s="2"/>
      <c r="H26" s="2"/>
      <c r="I26" s="2"/>
      <c r="J26" s="2"/>
      <c r="K26" s="2"/>
      <c r="L26" s="2"/>
      <c r="M26" s="2"/>
      <c r="N26" s="2"/>
      <c r="O26" s="2"/>
    </row>
    <row r="27" spans="1:15" ht="14.25" customHeight="1">
      <c r="A27" s="2"/>
      <c r="B27" s="117" t="s">
        <v>52</v>
      </c>
      <c r="C27" s="118"/>
      <c r="D27" s="7">
        <v>100.95699999999999</v>
      </c>
      <c r="E27" s="141" t="s">
        <v>44</v>
      </c>
      <c r="F27" s="6"/>
      <c r="G27" s="2"/>
      <c r="H27" s="2"/>
      <c r="I27" s="2"/>
      <c r="J27" s="2"/>
      <c r="K27" s="2"/>
      <c r="L27" s="2"/>
      <c r="M27" s="2"/>
      <c r="N27" s="2"/>
      <c r="O27" s="2"/>
    </row>
    <row r="28" spans="1:15" ht="14.25" customHeight="1">
      <c r="A28" s="2"/>
      <c r="B28" s="142" t="s">
        <v>53</v>
      </c>
      <c r="C28" s="118"/>
      <c r="D28" s="7">
        <v>125.11399999999999</v>
      </c>
      <c r="E28" s="141" t="s">
        <v>44</v>
      </c>
      <c r="F28" s="6"/>
      <c r="G28" s="2"/>
      <c r="H28" s="2"/>
      <c r="I28" s="2"/>
      <c r="J28" s="2"/>
      <c r="K28" s="2"/>
      <c r="L28" s="2"/>
      <c r="M28" s="2"/>
      <c r="N28" s="2"/>
      <c r="O28" s="2"/>
    </row>
    <row r="29" spans="1:15" ht="14.25" customHeight="1">
      <c r="A29" s="2"/>
      <c r="B29" s="142" t="s">
        <v>54</v>
      </c>
      <c r="C29" s="118"/>
      <c r="D29" s="7">
        <v>7.48</v>
      </c>
      <c r="E29" s="141" t="s">
        <v>44</v>
      </c>
      <c r="F29" s="6"/>
      <c r="G29" s="2"/>
      <c r="H29" s="2"/>
      <c r="I29" s="2"/>
      <c r="J29" s="2"/>
      <c r="K29" s="2"/>
      <c r="L29" s="2"/>
      <c r="M29" s="2"/>
      <c r="N29" s="2"/>
      <c r="O29" s="2"/>
    </row>
    <row r="30" spans="1:15" ht="14.25" customHeight="1">
      <c r="A30" s="2"/>
      <c r="B30" s="142" t="s">
        <v>55</v>
      </c>
      <c r="C30" s="118"/>
      <c r="D30" s="7">
        <v>12.235133333333334</v>
      </c>
      <c r="E30" s="141" t="s">
        <v>44</v>
      </c>
      <c r="F30" s="6"/>
      <c r="G30" s="2"/>
      <c r="H30" s="2"/>
      <c r="I30" s="2"/>
      <c r="J30" s="2"/>
      <c r="K30" s="2"/>
      <c r="L30" s="2"/>
      <c r="M30" s="2"/>
      <c r="N30" s="2"/>
      <c r="O30" s="2"/>
    </row>
    <row r="31" spans="1:15" ht="14.25" customHeight="1">
      <c r="A31" s="2"/>
      <c r="B31" s="113" t="s">
        <v>56</v>
      </c>
      <c r="C31" s="114"/>
      <c r="D31" s="455">
        <f>SUM(D18:D30)</f>
        <v>5259.0515065939253</v>
      </c>
      <c r="E31" s="143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4.25" customHeight="1">
      <c r="A32" s="2"/>
      <c r="B32" s="144" t="s">
        <v>57</v>
      </c>
      <c r="C32" s="115"/>
      <c r="D32" s="145"/>
      <c r="E32" s="146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4.25" customHeight="1">
      <c r="A33" s="2"/>
      <c r="B33" s="138" t="s">
        <v>29</v>
      </c>
      <c r="C33" s="112"/>
      <c r="D33" s="139"/>
      <c r="E33" s="140" t="s">
        <v>2</v>
      </c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4.25" customHeight="1">
      <c r="A34" s="2"/>
      <c r="B34" s="186" t="s">
        <v>58</v>
      </c>
      <c r="C34" s="187"/>
      <c r="D34" s="184">
        <v>409.25650046595581</v>
      </c>
      <c r="E34" s="141" t="s">
        <v>44</v>
      </c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4.25" customHeight="1">
      <c r="A35" s="2"/>
      <c r="B35" s="186" t="s">
        <v>15</v>
      </c>
      <c r="C35" s="187"/>
      <c r="D35" s="184">
        <v>18844.0824464828</v>
      </c>
      <c r="E35" s="141" t="s">
        <v>44</v>
      </c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4.25" customHeight="1">
      <c r="A36" s="2"/>
      <c r="B36" s="142" t="s">
        <v>59</v>
      </c>
      <c r="C36" s="119"/>
      <c r="D36" s="7">
        <v>1461.1</v>
      </c>
      <c r="E36" s="141" t="s">
        <v>44</v>
      </c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4.25" customHeight="1">
      <c r="A37" s="2"/>
      <c r="B37" s="142" t="s">
        <v>60</v>
      </c>
      <c r="C37" s="119"/>
      <c r="D37" s="7">
        <v>927.42364564159482</v>
      </c>
      <c r="E37" s="141" t="s">
        <v>44</v>
      </c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4.25" customHeight="1">
      <c r="A38" s="2"/>
      <c r="B38" s="142" t="s">
        <v>61</v>
      </c>
      <c r="C38" s="119"/>
      <c r="D38" s="7">
        <v>300</v>
      </c>
      <c r="E38" s="141" t="s">
        <v>44</v>
      </c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4.25" customHeight="1">
      <c r="A39" s="2"/>
      <c r="B39" s="142" t="s">
        <v>19</v>
      </c>
      <c r="C39" s="119"/>
      <c r="D39" s="7">
        <v>-266.28799999999995</v>
      </c>
      <c r="E39" s="141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4.25" customHeight="1">
      <c r="A40" s="2"/>
      <c r="B40" s="142" t="s">
        <v>20</v>
      </c>
      <c r="C40" s="119"/>
      <c r="D40" s="7">
        <v>0</v>
      </c>
      <c r="E40" s="141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4.25" customHeight="1">
      <c r="A41" s="2"/>
      <c r="B41" s="142" t="s">
        <v>21</v>
      </c>
      <c r="C41" s="119"/>
      <c r="D41" s="7">
        <v>30</v>
      </c>
      <c r="E41" s="141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4.25" customHeight="1">
      <c r="A42" s="2"/>
      <c r="B42" s="113" t="s">
        <v>56</v>
      </c>
      <c r="C42" s="114"/>
      <c r="D42" s="455">
        <f>SUM(D34:D41)</f>
        <v>21705.57459259035</v>
      </c>
      <c r="E42" s="147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4.25" customHeight="1" thickBot="1">
      <c r="A43" s="2"/>
      <c r="B43" s="129" t="s">
        <v>380</v>
      </c>
      <c r="C43" s="116"/>
      <c r="D43" s="335">
        <f>SUM(D31+D42)</f>
        <v>26964.626099184276</v>
      </c>
      <c r="E43" s="148" t="s">
        <v>62</v>
      </c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4.25" customHeight="1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4.25" customHeight="1">
      <c r="A45" s="2"/>
      <c r="B45" s="2" t="s">
        <v>63</v>
      </c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4.25" customHeight="1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4.25" customHeight="1">
      <c r="A47" s="2"/>
      <c r="B47" s="2"/>
      <c r="C47" s="2"/>
      <c r="D47" s="24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4.25" customHeight="1">
      <c r="A48" s="2"/>
      <c r="B48" s="2"/>
      <c r="C48" s="7"/>
      <c r="D48" s="24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4.25" customHeight="1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4.25" customHeight="1">
      <c r="A50" s="2"/>
      <c r="B50" s="2"/>
      <c r="C50" s="2"/>
      <c r="E50" s="7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4.25" customHeight="1">
      <c r="A51" s="2"/>
      <c r="B51" s="2"/>
      <c r="C51" s="2"/>
      <c r="D51" s="24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4.25" customHeight="1">
      <c r="A52" s="2"/>
      <c r="B52" s="2"/>
      <c r="C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4.25" customHeight="1">
      <c r="A53" s="2"/>
      <c r="B53" s="2"/>
      <c r="C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4.25" customHeight="1">
      <c r="A54" s="2"/>
      <c r="B54" s="2"/>
      <c r="C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4.25" customHeight="1">
      <c r="A55" s="2"/>
      <c r="B55" s="2"/>
      <c r="C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4.25" customHeight="1">
      <c r="A56" s="2"/>
      <c r="B56" s="2"/>
      <c r="C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4.25" customHeight="1">
      <c r="A57" s="2"/>
      <c r="B57" s="2"/>
      <c r="C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4.25" customHeight="1">
      <c r="A58" s="2"/>
      <c r="B58" s="2"/>
      <c r="C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4.25" customHeight="1">
      <c r="A59" s="2"/>
      <c r="B59" s="2"/>
      <c r="C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4.25" customHeight="1">
      <c r="A60" s="2"/>
      <c r="B60" s="2"/>
      <c r="C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4.25" customHeight="1">
      <c r="A61" s="2"/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4.25" customHeight="1">
      <c r="A62" s="2"/>
      <c r="B62" s="2"/>
      <c r="C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4.25" customHeight="1">
      <c r="A63" s="2"/>
      <c r="B63" s="2"/>
      <c r="C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4.25" customHeight="1">
      <c r="A64" s="2"/>
      <c r="B64" s="2"/>
      <c r="C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4.25" customHeight="1">
      <c r="A65" s="2"/>
      <c r="B65" s="2"/>
      <c r="C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4.25" customHeight="1">
      <c r="A66" s="2"/>
      <c r="B66" s="2"/>
      <c r="C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4.25" customHeight="1">
      <c r="A67" s="2"/>
      <c r="B67" s="2"/>
      <c r="C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4.25" customHeight="1">
      <c r="A68" s="2"/>
      <c r="B68" s="2"/>
      <c r="C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4.25" customHeight="1">
      <c r="A69" s="2"/>
      <c r="B69" s="2"/>
      <c r="C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4.25" customHeight="1">
      <c r="A70" s="2"/>
      <c r="B70" s="2"/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4.25" customHeight="1">
      <c r="A71" s="2"/>
      <c r="B71" s="2"/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4.25" customHeight="1">
      <c r="A72" s="2"/>
      <c r="B72" s="2"/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4.25" customHeight="1">
      <c r="A73" s="2"/>
      <c r="B73" s="2"/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4.25" customHeight="1">
      <c r="A74" s="2"/>
      <c r="B74" s="2"/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4.25" customHeight="1">
      <c r="A75" s="2"/>
      <c r="B75" s="2"/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4.25" customHeight="1">
      <c r="A76" s="2"/>
      <c r="B76" s="2"/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4.25" customHeight="1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4.25" customHeight="1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4.25" customHeight="1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4.25" customHeight="1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4.25" customHeight="1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4.25" customHeight="1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4.25" customHeight="1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4.25" customHeight="1">
      <c r="A84" s="2"/>
      <c r="B84" s="2"/>
      <c r="C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4.25" customHeight="1">
      <c r="A85" s="2"/>
      <c r="B85" s="2"/>
      <c r="C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4.25" customHeight="1">
      <c r="A86" s="2"/>
      <c r="B86" s="2"/>
      <c r="C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4.25" customHeight="1">
      <c r="A87" s="2"/>
      <c r="B87" s="2"/>
      <c r="C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4.25" customHeight="1">
      <c r="A88" s="2"/>
      <c r="B88" s="2"/>
      <c r="C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4.25" customHeight="1">
      <c r="A89" s="2"/>
      <c r="B89" s="2"/>
      <c r="C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4.25" customHeight="1">
      <c r="A90" s="2"/>
      <c r="B90" s="2"/>
      <c r="C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4.25" customHeight="1">
      <c r="A91" s="2"/>
      <c r="B91" s="2"/>
      <c r="C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4.25" customHeight="1">
      <c r="A92" s="2"/>
      <c r="B92" s="2"/>
      <c r="C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4.25" customHeight="1">
      <c r="A93" s="2"/>
      <c r="B93" s="2"/>
      <c r="C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4.25" customHeight="1">
      <c r="A94" s="2"/>
      <c r="B94" s="2"/>
      <c r="C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4.25" customHeight="1">
      <c r="A95" s="2"/>
      <c r="B95" s="2"/>
      <c r="C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4.25" customHeight="1">
      <c r="A96" s="2"/>
      <c r="B96" s="2"/>
      <c r="C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4.25" customHeight="1">
      <c r="A97" s="2"/>
      <c r="B97" s="2"/>
      <c r="C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4.25" customHeight="1">
      <c r="A98" s="2"/>
      <c r="B98" s="2"/>
      <c r="C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4.25" customHeight="1">
      <c r="A99" s="2"/>
      <c r="B99" s="2"/>
      <c r="C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4.25" customHeight="1">
      <c r="A100" s="2"/>
      <c r="B100" s="2"/>
      <c r="C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4.25" customHeight="1">
      <c r="A101" s="2"/>
      <c r="B101" s="2"/>
      <c r="C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4.25" customHeight="1">
      <c r="A102" s="2"/>
      <c r="B102" s="2"/>
      <c r="C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4.25" customHeight="1">
      <c r="A103" s="2"/>
      <c r="B103" s="2"/>
      <c r="C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4.25" customHeight="1">
      <c r="A104" s="2"/>
      <c r="B104" s="2"/>
      <c r="C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4.25" customHeight="1">
      <c r="A105" s="2"/>
      <c r="B105" s="2"/>
      <c r="C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4.25" customHeight="1">
      <c r="A106" s="2"/>
      <c r="B106" s="2"/>
      <c r="C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4.25" customHeight="1">
      <c r="A107" s="2"/>
      <c r="B107" s="2"/>
      <c r="C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4.25" customHeight="1">
      <c r="A108" s="2"/>
      <c r="B108" s="2"/>
      <c r="C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4.25" customHeight="1">
      <c r="A109" s="2"/>
      <c r="B109" s="2"/>
      <c r="C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4.25" customHeight="1">
      <c r="A110" s="2"/>
      <c r="B110" s="2"/>
      <c r="C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4.25" customHeight="1">
      <c r="A111" s="2"/>
      <c r="B111" s="2"/>
      <c r="C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4.25" customHeight="1">
      <c r="A112" s="2"/>
      <c r="B112" s="2"/>
      <c r="C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4.25" customHeight="1">
      <c r="A113" s="2"/>
      <c r="B113" s="2"/>
      <c r="C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4.25" customHeight="1">
      <c r="A114" s="2"/>
      <c r="B114" s="2"/>
      <c r="C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4.25" customHeight="1">
      <c r="A115" s="2"/>
      <c r="B115" s="2"/>
      <c r="C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4.25" customHeight="1">
      <c r="A116" s="2"/>
      <c r="B116" s="2"/>
      <c r="C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4.25" customHeight="1">
      <c r="A117" s="2"/>
      <c r="B117" s="2"/>
      <c r="C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4.25" customHeight="1">
      <c r="A118" s="2"/>
      <c r="B118" s="2"/>
      <c r="C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4.25" customHeight="1">
      <c r="A119" s="2"/>
      <c r="B119" s="2"/>
      <c r="C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4.25" customHeight="1">
      <c r="A120" s="2"/>
      <c r="B120" s="2"/>
      <c r="C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4.25" customHeight="1">
      <c r="A121" s="2"/>
      <c r="B121" s="2"/>
      <c r="C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4.25" customHeight="1">
      <c r="A122" s="2"/>
      <c r="B122" s="2"/>
      <c r="C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4.25" customHeight="1">
      <c r="A123" s="2"/>
      <c r="B123" s="2"/>
      <c r="C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4.25" customHeight="1">
      <c r="A124" s="2"/>
      <c r="B124" s="2"/>
      <c r="C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4.25" customHeight="1">
      <c r="A125" s="2"/>
      <c r="B125" s="2"/>
      <c r="C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4.25" customHeight="1">
      <c r="A126" s="2"/>
      <c r="B126" s="2"/>
      <c r="C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4.25" customHeight="1">
      <c r="A127" s="2"/>
      <c r="B127" s="2"/>
      <c r="C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4.25" customHeight="1">
      <c r="A128" s="2"/>
      <c r="B128" s="2"/>
      <c r="C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4.25" customHeight="1">
      <c r="A129" s="2"/>
      <c r="B129" s="2"/>
      <c r="C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4.25" customHeight="1">
      <c r="A130" s="2"/>
      <c r="B130" s="2"/>
      <c r="C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4.25" customHeight="1">
      <c r="A131" s="2"/>
      <c r="B131" s="2"/>
      <c r="C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4.25" customHeight="1">
      <c r="A132" s="2"/>
      <c r="B132" s="2"/>
      <c r="C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4.25" customHeight="1">
      <c r="A133" s="2"/>
      <c r="B133" s="2"/>
      <c r="C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4.25" customHeight="1">
      <c r="A134" s="2"/>
      <c r="B134" s="2"/>
      <c r="C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4.25" customHeight="1">
      <c r="A135" s="2"/>
      <c r="B135" s="2"/>
      <c r="C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4.25" customHeight="1">
      <c r="A136" s="2"/>
      <c r="B136" s="2"/>
      <c r="C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4.25" customHeight="1">
      <c r="A137" s="2"/>
      <c r="B137" s="2"/>
      <c r="C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4.25" customHeight="1">
      <c r="A138" s="2"/>
      <c r="B138" s="2"/>
      <c r="C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4.25" customHeight="1">
      <c r="A139" s="2"/>
      <c r="B139" s="2"/>
      <c r="C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4.25" customHeight="1">
      <c r="A140" s="2"/>
      <c r="B140" s="2"/>
      <c r="C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4.25" customHeight="1">
      <c r="A141" s="2"/>
      <c r="B141" s="2"/>
      <c r="C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4.25" customHeight="1">
      <c r="A142" s="2"/>
      <c r="B142" s="2"/>
      <c r="C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4.25" customHeight="1">
      <c r="A143" s="2"/>
      <c r="B143" s="2"/>
      <c r="C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4.25" customHeight="1">
      <c r="A144" s="2"/>
      <c r="B144" s="2"/>
      <c r="C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4.25" customHeight="1">
      <c r="A145" s="2"/>
      <c r="B145" s="2"/>
      <c r="C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4.25" customHeight="1">
      <c r="A146" s="2"/>
      <c r="B146" s="2"/>
      <c r="C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4.25" customHeight="1">
      <c r="A147" s="2"/>
      <c r="B147" s="2"/>
      <c r="C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4.25" customHeight="1">
      <c r="A148" s="2"/>
      <c r="B148" s="2"/>
      <c r="C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4.25" customHeight="1">
      <c r="A149" s="2"/>
      <c r="B149" s="2"/>
      <c r="C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4.25" customHeight="1">
      <c r="A150" s="2"/>
      <c r="B150" s="2"/>
      <c r="C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4.25" customHeight="1">
      <c r="A151" s="2"/>
      <c r="B151" s="2"/>
      <c r="C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4.25" customHeight="1">
      <c r="A152" s="2"/>
      <c r="B152" s="2"/>
      <c r="C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4.25" customHeight="1">
      <c r="A153" s="2"/>
      <c r="B153" s="2"/>
      <c r="C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4.25" customHeight="1">
      <c r="A154" s="2"/>
      <c r="B154" s="2"/>
      <c r="C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4.25" customHeight="1">
      <c r="A155" s="2"/>
      <c r="B155" s="2"/>
      <c r="C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4.25" customHeight="1">
      <c r="A156" s="2"/>
      <c r="B156" s="2"/>
      <c r="C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4.25" customHeight="1">
      <c r="A157" s="2"/>
      <c r="B157" s="2"/>
      <c r="C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4.25" customHeight="1">
      <c r="A158" s="2"/>
      <c r="B158" s="2"/>
      <c r="C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4.25" customHeight="1">
      <c r="A159" s="2"/>
      <c r="B159" s="2"/>
      <c r="C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4.25" customHeight="1">
      <c r="A160" s="2"/>
      <c r="B160" s="2"/>
      <c r="C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4.25" customHeight="1">
      <c r="A161" s="2"/>
      <c r="B161" s="2"/>
      <c r="C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4.25" customHeight="1">
      <c r="A162" s="2"/>
      <c r="B162" s="2"/>
      <c r="C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4.25" customHeight="1">
      <c r="A163" s="2"/>
      <c r="B163" s="2"/>
      <c r="C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4.25" customHeight="1">
      <c r="A164" s="2"/>
      <c r="B164" s="2"/>
      <c r="C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4.25" customHeight="1">
      <c r="A165" s="2"/>
      <c r="B165" s="2"/>
      <c r="C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4.25" customHeight="1">
      <c r="A166" s="2"/>
      <c r="B166" s="2"/>
      <c r="C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4.25" customHeight="1">
      <c r="A167" s="2"/>
      <c r="B167" s="2"/>
      <c r="C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4.25" customHeight="1">
      <c r="A168" s="2"/>
      <c r="B168" s="2"/>
      <c r="C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4.25" customHeight="1">
      <c r="A169" s="2"/>
      <c r="B169" s="2"/>
      <c r="C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4.25" customHeight="1">
      <c r="A170" s="2"/>
      <c r="B170" s="2"/>
      <c r="C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4.25" customHeight="1">
      <c r="A171" s="2"/>
      <c r="B171" s="2"/>
      <c r="C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4.25" customHeight="1">
      <c r="A172" s="2"/>
      <c r="B172" s="2"/>
      <c r="C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4.25" customHeight="1">
      <c r="A173" s="2"/>
      <c r="B173" s="2"/>
      <c r="C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4.25" customHeight="1">
      <c r="A174" s="2"/>
      <c r="B174" s="2"/>
      <c r="C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4.25" customHeight="1">
      <c r="A175" s="2"/>
      <c r="B175" s="2"/>
      <c r="C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4.25" customHeight="1">
      <c r="A176" s="2"/>
      <c r="B176" s="2"/>
      <c r="C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4.25" customHeight="1">
      <c r="A177" s="2"/>
      <c r="B177" s="2"/>
      <c r="C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4.25" customHeight="1">
      <c r="A178" s="2"/>
      <c r="B178" s="2"/>
      <c r="C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4.25" customHeight="1">
      <c r="A179" s="2"/>
      <c r="B179" s="2"/>
      <c r="C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4.25" customHeight="1">
      <c r="A180" s="2"/>
      <c r="B180" s="2"/>
      <c r="C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4.25" customHeight="1">
      <c r="A181" s="2"/>
      <c r="B181" s="2"/>
      <c r="C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4.25" customHeight="1">
      <c r="A182" s="2"/>
      <c r="B182" s="2"/>
      <c r="C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4.25" customHeight="1">
      <c r="A183" s="2"/>
      <c r="B183" s="2"/>
      <c r="C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4.25" customHeight="1">
      <c r="A184" s="2"/>
      <c r="B184" s="2"/>
      <c r="C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4.25" customHeight="1">
      <c r="A185" s="2"/>
      <c r="B185" s="2"/>
      <c r="C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4.25" customHeight="1">
      <c r="A186" s="2"/>
      <c r="B186" s="2"/>
      <c r="C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4.25" customHeight="1">
      <c r="A187" s="2"/>
      <c r="B187" s="2"/>
      <c r="C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4.25" customHeight="1">
      <c r="A188" s="2"/>
      <c r="B188" s="2"/>
      <c r="C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4.25" customHeight="1">
      <c r="A189" s="2"/>
      <c r="B189" s="2"/>
      <c r="C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4.25" customHeight="1">
      <c r="A190" s="2"/>
      <c r="B190" s="2"/>
      <c r="C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4.25" customHeight="1">
      <c r="A191" s="2"/>
      <c r="B191" s="2"/>
      <c r="C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4.25" customHeight="1">
      <c r="A192" s="2"/>
      <c r="B192" s="2"/>
      <c r="C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4.25" customHeight="1">
      <c r="A193" s="2"/>
      <c r="B193" s="2"/>
      <c r="C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4.25" customHeight="1">
      <c r="A194" s="2"/>
      <c r="B194" s="2"/>
      <c r="C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4.25" customHeight="1">
      <c r="A195" s="2"/>
      <c r="B195" s="2"/>
      <c r="C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4.25" customHeight="1">
      <c r="A196" s="2"/>
      <c r="B196" s="2"/>
      <c r="C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4.25" customHeight="1">
      <c r="A197" s="2"/>
      <c r="B197" s="2"/>
      <c r="C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4.25" customHeight="1">
      <c r="A198" s="2"/>
      <c r="B198" s="2"/>
      <c r="C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4.25" customHeight="1">
      <c r="A199" s="2"/>
      <c r="B199" s="2"/>
      <c r="C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4.25" customHeight="1">
      <c r="A200" s="2"/>
      <c r="B200" s="2"/>
      <c r="C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4.25" customHeight="1">
      <c r="A201" s="2"/>
      <c r="B201" s="2"/>
      <c r="C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4.25" customHeight="1">
      <c r="A202" s="2"/>
      <c r="B202" s="2"/>
      <c r="C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4.25" customHeight="1">
      <c r="A203" s="2"/>
      <c r="B203" s="2"/>
      <c r="C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4.25" customHeight="1">
      <c r="A204" s="2"/>
      <c r="B204" s="2"/>
      <c r="C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4.25" customHeight="1">
      <c r="A205" s="2"/>
      <c r="B205" s="2"/>
      <c r="C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4.25" customHeight="1">
      <c r="A206" s="2"/>
      <c r="B206" s="2"/>
      <c r="C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4.25" customHeight="1">
      <c r="A207" s="2"/>
      <c r="B207" s="2"/>
      <c r="C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4.25" customHeight="1">
      <c r="A208" s="2"/>
      <c r="B208" s="2"/>
      <c r="C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4.25" customHeight="1">
      <c r="A209" s="2"/>
      <c r="B209" s="2"/>
      <c r="C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4.25" customHeight="1">
      <c r="A210" s="2"/>
      <c r="B210" s="2"/>
      <c r="C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4.25" customHeight="1">
      <c r="A211" s="2"/>
      <c r="B211" s="2"/>
      <c r="C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4.25" customHeight="1">
      <c r="A212" s="2"/>
      <c r="B212" s="2"/>
      <c r="C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4.25" customHeight="1">
      <c r="A213" s="2"/>
      <c r="B213" s="2"/>
      <c r="C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4.25" customHeight="1">
      <c r="A214" s="2"/>
      <c r="B214" s="2"/>
      <c r="C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4.25" customHeight="1">
      <c r="A215" s="2"/>
      <c r="B215" s="2"/>
      <c r="C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4.25" customHeight="1">
      <c r="A216" s="2"/>
      <c r="B216" s="2"/>
      <c r="C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4.25" customHeight="1">
      <c r="A217" s="2"/>
      <c r="B217" s="2"/>
      <c r="C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4.25" customHeight="1">
      <c r="A218" s="2"/>
      <c r="B218" s="2"/>
      <c r="C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4.25" customHeight="1">
      <c r="A219" s="2"/>
      <c r="B219" s="2"/>
      <c r="C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4.25" customHeight="1">
      <c r="A220" s="2"/>
      <c r="B220" s="2"/>
      <c r="C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4.25" customHeight="1">
      <c r="A221" s="2"/>
      <c r="B221" s="2"/>
      <c r="C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4.25" customHeight="1">
      <c r="A222" s="2"/>
      <c r="B222" s="2"/>
      <c r="C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4.25" customHeight="1">
      <c r="A223" s="2"/>
      <c r="B223" s="2"/>
      <c r="C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4.25" customHeight="1">
      <c r="A224" s="2"/>
      <c r="B224" s="2"/>
      <c r="C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4.25" customHeight="1">
      <c r="A225" s="2"/>
      <c r="B225" s="2"/>
      <c r="C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4.25" customHeight="1">
      <c r="A226" s="2"/>
      <c r="B226" s="2"/>
      <c r="C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4.25" customHeight="1">
      <c r="A227" s="2"/>
      <c r="B227" s="2"/>
      <c r="C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4.25" customHeight="1">
      <c r="A228" s="2"/>
      <c r="B228" s="2"/>
      <c r="C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4.25" customHeight="1">
      <c r="A229" s="2"/>
      <c r="B229" s="2"/>
      <c r="C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4.25" customHeight="1">
      <c r="A230" s="2"/>
      <c r="B230" s="2"/>
      <c r="C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4.25" customHeight="1">
      <c r="A231" s="2"/>
      <c r="B231" s="2"/>
      <c r="C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4.25" customHeight="1">
      <c r="A232" s="2"/>
      <c r="B232" s="2"/>
      <c r="C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4.25" customHeight="1">
      <c r="A233" s="2"/>
      <c r="B233" s="2"/>
      <c r="C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4.25" customHeight="1">
      <c r="A234" s="2"/>
      <c r="B234" s="2"/>
      <c r="C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4.25" customHeight="1">
      <c r="A235" s="2"/>
      <c r="B235" s="2"/>
      <c r="C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4.25" customHeight="1">
      <c r="A236" s="2"/>
      <c r="B236" s="2"/>
      <c r="C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4.25" customHeight="1">
      <c r="A237" s="2"/>
      <c r="B237" s="2"/>
      <c r="C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4.25" customHeight="1">
      <c r="A238" s="2"/>
      <c r="B238" s="2"/>
      <c r="C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4.25" customHeight="1">
      <c r="A239" s="2"/>
      <c r="B239" s="2"/>
      <c r="C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4.25" customHeight="1">
      <c r="A240" s="2"/>
      <c r="B240" s="2"/>
      <c r="C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4.25" customHeight="1">
      <c r="A241" s="2"/>
      <c r="B241" s="2"/>
      <c r="C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4.25" customHeight="1">
      <c r="A242" s="2"/>
      <c r="B242" s="2"/>
      <c r="C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4.25" customHeight="1">
      <c r="A243" s="2"/>
      <c r="B243" s="2"/>
      <c r="C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4.25" customHeight="1">
      <c r="A244" s="2"/>
      <c r="B244" s="2"/>
      <c r="C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4.25" customHeight="1">
      <c r="A245" s="2"/>
      <c r="B245" s="2"/>
      <c r="C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4.25" customHeight="1">
      <c r="A246" s="2"/>
      <c r="B246" s="2"/>
      <c r="C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4.25" customHeight="1">
      <c r="A247" s="2"/>
      <c r="B247" s="2"/>
      <c r="C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4.25" customHeight="1">
      <c r="A248" s="2"/>
      <c r="B248" s="2"/>
      <c r="C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4.25" customHeight="1">
      <c r="A249" s="2"/>
      <c r="B249" s="2"/>
      <c r="C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4.25" customHeight="1">
      <c r="A250" s="2"/>
      <c r="B250" s="2"/>
      <c r="C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4.25" customHeight="1">
      <c r="A251" s="2"/>
      <c r="B251" s="2"/>
      <c r="C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4.25" customHeight="1">
      <c r="A252" s="2"/>
      <c r="B252" s="2"/>
      <c r="C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4.25" customHeight="1">
      <c r="A253" s="2"/>
      <c r="B253" s="2"/>
      <c r="C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4.25" customHeight="1">
      <c r="A254" s="2"/>
      <c r="B254" s="2"/>
      <c r="C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4.25" customHeight="1">
      <c r="A255" s="2"/>
      <c r="B255" s="2"/>
      <c r="C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4.25" customHeight="1">
      <c r="A256" s="2"/>
      <c r="B256" s="2"/>
      <c r="C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4.25" customHeight="1">
      <c r="A257" s="2"/>
      <c r="B257" s="2"/>
      <c r="C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4.25" customHeight="1">
      <c r="A258" s="2"/>
      <c r="B258" s="2"/>
      <c r="C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4.25" customHeight="1">
      <c r="A259" s="2"/>
      <c r="B259" s="2"/>
      <c r="C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4.25" customHeight="1">
      <c r="A260" s="2"/>
      <c r="B260" s="2"/>
      <c r="C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4.25" customHeight="1">
      <c r="A261" s="2"/>
      <c r="B261" s="2"/>
      <c r="C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4.25" customHeight="1">
      <c r="A262" s="2"/>
      <c r="B262" s="2"/>
      <c r="C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4.25" customHeight="1">
      <c r="A263" s="2"/>
      <c r="B263" s="2"/>
      <c r="C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4.25" customHeight="1">
      <c r="A264" s="2"/>
      <c r="B264" s="2"/>
      <c r="C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4.25" customHeight="1">
      <c r="A265" s="2"/>
      <c r="B265" s="2"/>
      <c r="C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4.25" customHeight="1">
      <c r="A266" s="2"/>
      <c r="B266" s="2"/>
      <c r="C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4.25" customHeight="1">
      <c r="A267" s="2"/>
      <c r="B267" s="2"/>
      <c r="C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4.25" customHeight="1">
      <c r="A268" s="2"/>
      <c r="B268" s="2"/>
      <c r="C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4.25" customHeight="1">
      <c r="A269" s="2"/>
      <c r="B269" s="2"/>
      <c r="C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4.25" customHeight="1">
      <c r="A270" s="2"/>
      <c r="B270" s="2"/>
      <c r="C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4.25" customHeight="1">
      <c r="A271" s="2"/>
      <c r="B271" s="2"/>
      <c r="C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4.25" customHeight="1">
      <c r="A272" s="2"/>
      <c r="B272" s="2"/>
      <c r="C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4.25" customHeight="1">
      <c r="A273" s="2"/>
      <c r="B273" s="2"/>
      <c r="C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4.25" customHeight="1">
      <c r="A274" s="2"/>
      <c r="B274" s="2"/>
      <c r="C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4.25" customHeight="1">
      <c r="A275" s="2"/>
      <c r="B275" s="2"/>
      <c r="C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4.25" customHeight="1">
      <c r="A276" s="2"/>
      <c r="B276" s="2"/>
      <c r="C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4.25" customHeight="1">
      <c r="A277" s="2"/>
      <c r="B277" s="2"/>
      <c r="C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4.25" customHeight="1">
      <c r="A278" s="2"/>
      <c r="B278" s="2"/>
      <c r="C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4.25" customHeight="1">
      <c r="A279" s="2"/>
      <c r="B279" s="2"/>
      <c r="C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4.25" customHeight="1">
      <c r="A280" s="2"/>
      <c r="B280" s="2"/>
      <c r="C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4.25" customHeight="1">
      <c r="A281" s="2"/>
      <c r="B281" s="2"/>
      <c r="C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4.25" customHeight="1">
      <c r="A282" s="2"/>
      <c r="B282" s="2"/>
      <c r="C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4.25" customHeight="1">
      <c r="A283" s="2"/>
      <c r="B283" s="2"/>
      <c r="C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4.25" customHeight="1">
      <c r="A284" s="2"/>
      <c r="B284" s="2"/>
      <c r="C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4.25" customHeight="1">
      <c r="A285" s="2"/>
      <c r="B285" s="2"/>
      <c r="C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4.25" customHeight="1">
      <c r="A286" s="2"/>
      <c r="B286" s="2"/>
      <c r="C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4.25" customHeight="1">
      <c r="A287" s="2"/>
      <c r="B287" s="2"/>
      <c r="C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4.25" customHeight="1">
      <c r="A288" s="2"/>
      <c r="B288" s="2"/>
      <c r="C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4.25" customHeight="1">
      <c r="A289" s="2"/>
      <c r="B289" s="2"/>
      <c r="C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4.25" customHeight="1">
      <c r="A290" s="2"/>
      <c r="B290" s="2"/>
      <c r="C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4.25" customHeight="1">
      <c r="A291" s="2"/>
      <c r="B291" s="2"/>
      <c r="C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4.25" customHeight="1">
      <c r="A292" s="2"/>
      <c r="B292" s="2"/>
      <c r="C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4.25" customHeight="1">
      <c r="A293" s="2"/>
      <c r="B293" s="2"/>
      <c r="C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4.25" customHeight="1">
      <c r="A294" s="2"/>
      <c r="B294" s="2"/>
      <c r="C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4.25" customHeight="1">
      <c r="A295" s="2"/>
      <c r="B295" s="2"/>
      <c r="C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4.25" customHeight="1">
      <c r="A296" s="2"/>
      <c r="B296" s="2"/>
      <c r="C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4.25" customHeight="1">
      <c r="A297" s="2"/>
      <c r="B297" s="2"/>
      <c r="C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4.25" customHeight="1">
      <c r="A298" s="2"/>
      <c r="B298" s="2"/>
      <c r="C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4.25" customHeight="1">
      <c r="A299" s="2"/>
      <c r="B299" s="2"/>
      <c r="C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4.25" customHeight="1">
      <c r="A300" s="2"/>
      <c r="B300" s="2"/>
      <c r="C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4.25" customHeight="1">
      <c r="A301" s="2"/>
      <c r="B301" s="2"/>
      <c r="C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4.25" customHeight="1">
      <c r="A302" s="2"/>
      <c r="B302" s="2"/>
      <c r="C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4.25" customHeight="1">
      <c r="A303" s="2"/>
      <c r="B303" s="2"/>
      <c r="C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4.25" customHeight="1">
      <c r="A304" s="2"/>
      <c r="B304" s="2"/>
      <c r="C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4.25" customHeight="1">
      <c r="A305" s="2"/>
      <c r="B305" s="2"/>
      <c r="C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4.25" customHeight="1">
      <c r="A306" s="2"/>
      <c r="B306" s="2"/>
      <c r="C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4.25" customHeight="1">
      <c r="A307" s="2"/>
      <c r="B307" s="2"/>
      <c r="C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4.25" customHeight="1">
      <c r="A308" s="2"/>
      <c r="B308" s="2"/>
      <c r="C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4.25" customHeight="1">
      <c r="A309" s="2"/>
      <c r="B309" s="2"/>
      <c r="C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4.25" customHeight="1">
      <c r="A310" s="2"/>
      <c r="B310" s="2"/>
      <c r="C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4.25" customHeight="1">
      <c r="A311" s="2"/>
      <c r="B311" s="2"/>
      <c r="C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4.25" customHeight="1">
      <c r="A312" s="2"/>
      <c r="B312" s="2"/>
      <c r="C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4.25" customHeight="1">
      <c r="A313" s="2"/>
      <c r="B313" s="2"/>
      <c r="C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4.25" customHeight="1">
      <c r="A314" s="2"/>
      <c r="B314" s="2"/>
      <c r="C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4.25" customHeight="1">
      <c r="A315" s="2"/>
      <c r="B315" s="2"/>
      <c r="C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4.25" customHeight="1">
      <c r="A316" s="2"/>
      <c r="B316" s="2"/>
      <c r="C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4.25" customHeight="1">
      <c r="A317" s="2"/>
      <c r="B317" s="2"/>
      <c r="C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4.25" customHeight="1">
      <c r="A318" s="2"/>
      <c r="B318" s="2"/>
      <c r="C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4.25" customHeight="1">
      <c r="A319" s="2"/>
      <c r="B319" s="2"/>
      <c r="C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4.25" customHeight="1">
      <c r="A320" s="2"/>
      <c r="B320" s="2"/>
      <c r="C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4.25" customHeight="1">
      <c r="A321" s="2"/>
      <c r="B321" s="2"/>
      <c r="C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4.25" customHeight="1">
      <c r="A322" s="2"/>
      <c r="B322" s="2"/>
      <c r="C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4.25" customHeight="1">
      <c r="A323" s="2"/>
      <c r="B323" s="2"/>
      <c r="C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4.25" customHeight="1">
      <c r="A324" s="2"/>
      <c r="B324" s="2"/>
      <c r="C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4.25" customHeight="1">
      <c r="A325" s="2"/>
      <c r="B325" s="2"/>
      <c r="C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4.25" customHeight="1">
      <c r="A326" s="2"/>
      <c r="B326" s="2"/>
      <c r="C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4.25" customHeight="1">
      <c r="A327" s="2"/>
      <c r="B327" s="2"/>
      <c r="C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4.25" customHeight="1">
      <c r="A328" s="2"/>
      <c r="B328" s="2"/>
      <c r="C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4.25" customHeight="1">
      <c r="A329" s="2"/>
      <c r="B329" s="2"/>
      <c r="C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4.25" customHeight="1">
      <c r="A330" s="2"/>
      <c r="B330" s="2"/>
      <c r="C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4.25" customHeight="1">
      <c r="A331" s="2"/>
      <c r="B331" s="2"/>
      <c r="C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4.25" customHeight="1">
      <c r="A332" s="2"/>
      <c r="B332" s="2"/>
      <c r="C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4.25" customHeight="1">
      <c r="A333" s="2"/>
      <c r="B333" s="2"/>
      <c r="C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4.25" customHeight="1">
      <c r="A334" s="2"/>
      <c r="B334" s="2"/>
      <c r="C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4.25" customHeight="1">
      <c r="A335" s="2"/>
      <c r="B335" s="2"/>
      <c r="C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4.25" customHeight="1">
      <c r="A336" s="2"/>
      <c r="B336" s="2"/>
      <c r="C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4.25" customHeight="1">
      <c r="A337" s="2"/>
      <c r="B337" s="2"/>
      <c r="C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4.25" customHeight="1">
      <c r="A338" s="2"/>
      <c r="B338" s="2"/>
      <c r="C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4.25" customHeight="1">
      <c r="A339" s="2"/>
      <c r="B339" s="2"/>
      <c r="C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4.25" customHeight="1">
      <c r="A340" s="2"/>
      <c r="B340" s="2"/>
      <c r="C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4.25" customHeight="1">
      <c r="A341" s="2"/>
      <c r="B341" s="2"/>
      <c r="C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4.25" customHeight="1">
      <c r="A342" s="2"/>
      <c r="B342" s="2"/>
      <c r="C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4.25" customHeight="1">
      <c r="A343" s="2"/>
      <c r="B343" s="2"/>
      <c r="C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4.25" customHeight="1">
      <c r="A344" s="2"/>
      <c r="B344" s="2"/>
      <c r="C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4.25" customHeight="1">
      <c r="A345" s="2"/>
      <c r="B345" s="2"/>
      <c r="C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4.25" customHeight="1">
      <c r="A346" s="2"/>
      <c r="B346" s="2"/>
      <c r="C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4.25" customHeight="1">
      <c r="A347" s="2"/>
      <c r="B347" s="2"/>
      <c r="C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4.25" customHeight="1">
      <c r="A348" s="2"/>
      <c r="B348" s="2"/>
      <c r="C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4.25" customHeight="1">
      <c r="A349" s="2"/>
      <c r="B349" s="2"/>
      <c r="C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4.25" customHeight="1">
      <c r="A350" s="2"/>
      <c r="B350" s="2"/>
      <c r="C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4.25" customHeight="1">
      <c r="A351" s="2"/>
      <c r="B351" s="2"/>
      <c r="C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4.25" customHeight="1">
      <c r="A352" s="2"/>
      <c r="B352" s="2"/>
      <c r="C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4.25" customHeight="1">
      <c r="A353" s="2"/>
      <c r="B353" s="2"/>
      <c r="C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4.25" customHeight="1">
      <c r="A354" s="2"/>
      <c r="B354" s="2"/>
      <c r="C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4.25" customHeight="1">
      <c r="A355" s="2"/>
      <c r="B355" s="2"/>
      <c r="C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4.25" customHeight="1">
      <c r="A356" s="2"/>
      <c r="B356" s="2"/>
      <c r="C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4.25" customHeight="1">
      <c r="A357" s="2"/>
      <c r="B357" s="2"/>
      <c r="C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4.25" customHeight="1">
      <c r="A358" s="2"/>
      <c r="B358" s="2"/>
      <c r="C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4.25" customHeight="1">
      <c r="A359" s="2"/>
      <c r="B359" s="2"/>
      <c r="C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4.25" customHeight="1">
      <c r="A360" s="2"/>
      <c r="B360" s="2"/>
      <c r="C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4.25" customHeight="1">
      <c r="A361" s="2"/>
      <c r="B361" s="2"/>
      <c r="C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4.25" customHeight="1">
      <c r="A362" s="2"/>
      <c r="B362" s="2"/>
      <c r="C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4.25" customHeight="1">
      <c r="A363" s="2"/>
      <c r="B363" s="2"/>
      <c r="C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4.25" customHeight="1">
      <c r="A364" s="2"/>
      <c r="B364" s="2"/>
      <c r="C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4.25" customHeight="1">
      <c r="A365" s="2"/>
      <c r="B365" s="2"/>
      <c r="C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4.25" customHeight="1">
      <c r="A366" s="2"/>
      <c r="B366" s="2"/>
      <c r="C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ht="14.25" customHeight="1">
      <c r="A367" s="2"/>
      <c r="B367" s="2"/>
      <c r="C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4.25" customHeight="1">
      <c r="A368" s="2"/>
      <c r="B368" s="2"/>
      <c r="C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4.25" customHeight="1">
      <c r="A369" s="2"/>
      <c r="B369" s="2"/>
      <c r="C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4.25" customHeight="1">
      <c r="A370" s="2"/>
      <c r="B370" s="2"/>
      <c r="C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4.25" customHeight="1">
      <c r="A371" s="2"/>
      <c r="B371" s="2"/>
      <c r="C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4.25" customHeight="1">
      <c r="A372" s="2"/>
      <c r="B372" s="2"/>
      <c r="C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4.25" customHeight="1">
      <c r="A373" s="2"/>
      <c r="B373" s="2"/>
      <c r="C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ht="14.25" customHeight="1">
      <c r="A374" s="2"/>
      <c r="B374" s="2"/>
      <c r="C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ht="14.25" customHeight="1">
      <c r="A375" s="2"/>
      <c r="B375" s="2"/>
      <c r="C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ht="14.25" customHeight="1">
      <c r="A376" s="2"/>
      <c r="B376" s="2"/>
      <c r="C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ht="14.25" customHeight="1">
      <c r="A377" s="2"/>
      <c r="B377" s="2"/>
      <c r="C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ht="14.25" customHeight="1">
      <c r="A378" s="2"/>
      <c r="B378" s="2"/>
      <c r="C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ht="14.25" customHeight="1">
      <c r="A379" s="2"/>
      <c r="B379" s="2"/>
      <c r="C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ht="14.25" customHeight="1">
      <c r="A380" s="2"/>
      <c r="B380" s="2"/>
      <c r="C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4.25" customHeight="1">
      <c r="A381" s="2"/>
      <c r="B381" s="2"/>
      <c r="C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4.25" customHeight="1">
      <c r="A382" s="2"/>
      <c r="B382" s="2"/>
      <c r="C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4.25" customHeight="1">
      <c r="A383" s="2"/>
      <c r="B383" s="2"/>
      <c r="C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4.25" customHeight="1">
      <c r="A384" s="2"/>
      <c r="B384" s="2"/>
      <c r="C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4.25" customHeight="1">
      <c r="A385" s="2"/>
      <c r="B385" s="2"/>
      <c r="C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4.25" customHeight="1">
      <c r="A386" s="2"/>
      <c r="B386" s="2"/>
      <c r="C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4.25" customHeight="1">
      <c r="A387" s="2"/>
      <c r="B387" s="2"/>
      <c r="C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4.25" customHeight="1">
      <c r="A388" s="2"/>
      <c r="B388" s="2"/>
      <c r="C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4.25" customHeight="1">
      <c r="A389" s="2"/>
      <c r="B389" s="2"/>
      <c r="C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4.25" customHeight="1">
      <c r="A390" s="2"/>
      <c r="B390" s="2"/>
      <c r="C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4.25" customHeight="1">
      <c r="A391" s="2"/>
      <c r="B391" s="2"/>
      <c r="C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4.25" customHeight="1">
      <c r="A392" s="2"/>
      <c r="B392" s="2"/>
      <c r="C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ht="14.25" customHeight="1">
      <c r="A393" s="2"/>
      <c r="B393" s="2"/>
      <c r="C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ht="14.25" customHeight="1">
      <c r="A394" s="2"/>
      <c r="B394" s="2"/>
      <c r="C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ht="14.25" customHeight="1">
      <c r="A395" s="2"/>
      <c r="B395" s="2"/>
      <c r="C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ht="14.25" customHeight="1">
      <c r="A396" s="2"/>
      <c r="B396" s="2"/>
      <c r="C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ht="14.25" customHeight="1">
      <c r="A397" s="2"/>
      <c r="B397" s="2"/>
      <c r="C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4.25" customHeight="1">
      <c r="A398" s="2"/>
      <c r="B398" s="2"/>
      <c r="C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ht="14.25" customHeight="1">
      <c r="A399" s="2"/>
      <c r="B399" s="2"/>
      <c r="C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4.25" customHeight="1">
      <c r="A400" s="2"/>
      <c r="B400" s="2"/>
      <c r="C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4.25" customHeight="1">
      <c r="A401" s="2"/>
      <c r="B401" s="2"/>
      <c r="C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ht="14.25" customHeight="1">
      <c r="A402" s="2"/>
      <c r="B402" s="2"/>
      <c r="C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4.25" customHeight="1">
      <c r="A403" s="2"/>
      <c r="B403" s="2"/>
      <c r="C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4.25" customHeight="1">
      <c r="A404" s="2"/>
      <c r="B404" s="2"/>
      <c r="C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4.25" customHeight="1">
      <c r="A405" s="2"/>
      <c r="B405" s="2"/>
      <c r="C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4.25" customHeight="1">
      <c r="A406" s="2"/>
      <c r="B406" s="2"/>
      <c r="C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4.25" customHeight="1">
      <c r="A407" s="2"/>
      <c r="B407" s="2"/>
      <c r="C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14.25" customHeight="1">
      <c r="A408" s="2"/>
      <c r="B408" s="2"/>
      <c r="C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ht="14.25" customHeight="1">
      <c r="A409" s="2"/>
      <c r="B409" s="2"/>
      <c r="C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4.25" customHeight="1">
      <c r="A410" s="2"/>
      <c r="B410" s="2"/>
      <c r="C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14.25" customHeight="1">
      <c r="A411" s="2"/>
      <c r="B411" s="2"/>
      <c r="C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4.25" customHeight="1">
      <c r="A412" s="2"/>
      <c r="B412" s="2"/>
      <c r="C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4.25" customHeight="1">
      <c r="A413" s="2"/>
      <c r="B413" s="2"/>
      <c r="C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4.25" customHeight="1">
      <c r="A414" s="2"/>
      <c r="B414" s="2"/>
      <c r="C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ht="14.25" customHeight="1">
      <c r="A415" s="2"/>
      <c r="B415" s="2"/>
      <c r="C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4.25" customHeight="1">
      <c r="A416" s="2"/>
      <c r="B416" s="2"/>
      <c r="C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4.25" customHeight="1">
      <c r="A417" s="2"/>
      <c r="B417" s="2"/>
      <c r="C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4.25" customHeight="1">
      <c r="A418" s="2"/>
      <c r="B418" s="2"/>
      <c r="C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4.25" customHeight="1">
      <c r="A419" s="2"/>
      <c r="B419" s="2"/>
      <c r="C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ht="14.25" customHeight="1">
      <c r="A420" s="2"/>
      <c r="B420" s="2"/>
      <c r="C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ht="14.25" customHeight="1">
      <c r="A421" s="2"/>
      <c r="B421" s="2"/>
      <c r="C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4.25" customHeight="1">
      <c r="A422" s="2"/>
      <c r="B422" s="2"/>
      <c r="C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ht="14.25" customHeight="1">
      <c r="A423" s="2"/>
      <c r="B423" s="2"/>
      <c r="C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4.25" customHeight="1">
      <c r="A424" s="2"/>
      <c r="B424" s="2"/>
      <c r="C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ht="14.25" customHeight="1">
      <c r="A425" s="2"/>
      <c r="B425" s="2"/>
      <c r="C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ht="14.25" customHeight="1">
      <c r="A426" s="2"/>
      <c r="B426" s="2"/>
      <c r="C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4.25" customHeight="1">
      <c r="A427" s="2"/>
      <c r="B427" s="2"/>
      <c r="C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ht="14.25" customHeight="1">
      <c r="A428" s="2"/>
      <c r="B428" s="2"/>
      <c r="C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4.25" customHeight="1">
      <c r="A429" s="2"/>
      <c r="B429" s="2"/>
      <c r="C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ht="14.25" customHeight="1">
      <c r="A430" s="2"/>
      <c r="B430" s="2"/>
      <c r="C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4.25" customHeight="1">
      <c r="A431" s="2"/>
      <c r="B431" s="2"/>
      <c r="C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4.25" customHeight="1">
      <c r="A432" s="2"/>
      <c r="B432" s="2"/>
      <c r="C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ht="14.25" customHeight="1">
      <c r="A433" s="2"/>
      <c r="B433" s="2"/>
      <c r="C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ht="14.25" customHeight="1">
      <c r="A434" s="2"/>
      <c r="B434" s="2"/>
      <c r="C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ht="14.25" customHeight="1">
      <c r="A435" s="2"/>
      <c r="B435" s="2"/>
      <c r="C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ht="14.25" customHeight="1">
      <c r="A436" s="2"/>
      <c r="B436" s="2"/>
      <c r="C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ht="14.25" customHeight="1">
      <c r="A437" s="2"/>
      <c r="B437" s="2"/>
      <c r="C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ht="14.25" customHeight="1">
      <c r="A438" s="2"/>
      <c r="B438" s="2"/>
      <c r="C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ht="14.25" customHeight="1">
      <c r="A439" s="2"/>
      <c r="B439" s="2"/>
      <c r="C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ht="14.25" customHeight="1">
      <c r="A440" s="2"/>
      <c r="B440" s="2"/>
      <c r="C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4.25" customHeight="1">
      <c r="A441" s="2"/>
      <c r="B441" s="2"/>
      <c r="C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ht="14.25" customHeight="1">
      <c r="A442" s="2"/>
      <c r="B442" s="2"/>
      <c r="C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4.25" customHeight="1">
      <c r="A443" s="2"/>
      <c r="B443" s="2"/>
      <c r="C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4.25" customHeight="1">
      <c r="A444" s="2"/>
      <c r="B444" s="2"/>
      <c r="C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4.25" customHeight="1">
      <c r="A445" s="2"/>
      <c r="B445" s="2"/>
      <c r="C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4.25" customHeight="1">
      <c r="A446" s="2"/>
      <c r="B446" s="2"/>
      <c r="C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ht="14.25" customHeight="1">
      <c r="A447" s="2"/>
      <c r="B447" s="2"/>
      <c r="C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ht="14.25" customHeight="1">
      <c r="A448" s="2"/>
      <c r="B448" s="2"/>
      <c r="C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ht="14.25" customHeight="1">
      <c r="A449" s="2"/>
      <c r="B449" s="2"/>
      <c r="C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ht="14.25" customHeight="1">
      <c r="A450" s="2"/>
      <c r="B450" s="2"/>
      <c r="C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4.25" customHeight="1">
      <c r="A451" s="2"/>
      <c r="B451" s="2"/>
      <c r="C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4.25" customHeight="1">
      <c r="A452" s="2"/>
      <c r="B452" s="2"/>
      <c r="C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4.25" customHeight="1">
      <c r="A453" s="2"/>
      <c r="B453" s="2"/>
      <c r="C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4.25" customHeight="1">
      <c r="A454" s="2"/>
      <c r="B454" s="2"/>
      <c r="C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4.25" customHeight="1">
      <c r="A455" s="2"/>
      <c r="B455" s="2"/>
      <c r="C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4.25" customHeight="1">
      <c r="A456" s="2"/>
      <c r="B456" s="2"/>
      <c r="C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4.25" customHeight="1">
      <c r="A457" s="2"/>
      <c r="B457" s="2"/>
      <c r="C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4.25" customHeight="1">
      <c r="A458" s="2"/>
      <c r="B458" s="2"/>
      <c r="C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ht="14.25" customHeight="1">
      <c r="A459" s="2"/>
      <c r="B459" s="2"/>
      <c r="C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ht="14.25" customHeight="1">
      <c r="A460" s="2"/>
      <c r="B460" s="2"/>
      <c r="C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4.25" customHeight="1">
      <c r="A461" s="2"/>
      <c r="B461" s="2"/>
      <c r="C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4.25" customHeight="1">
      <c r="A462" s="2"/>
      <c r="B462" s="2"/>
      <c r="C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4.25" customHeight="1">
      <c r="A463" s="2"/>
      <c r="B463" s="2"/>
      <c r="C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4.25" customHeight="1">
      <c r="A464" s="2"/>
      <c r="B464" s="2"/>
      <c r="C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4.25" customHeight="1">
      <c r="A465" s="2"/>
      <c r="B465" s="2"/>
      <c r="C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4.25" customHeight="1">
      <c r="A466" s="2"/>
      <c r="B466" s="2"/>
      <c r="C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ht="14.25" customHeight="1">
      <c r="A467" s="2"/>
      <c r="B467" s="2"/>
      <c r="C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ht="14.25" customHeight="1">
      <c r="A468" s="2"/>
      <c r="B468" s="2"/>
      <c r="C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ht="14.25" customHeight="1">
      <c r="A469" s="2"/>
      <c r="B469" s="2"/>
      <c r="C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4.25" customHeight="1">
      <c r="A470" s="2"/>
      <c r="B470" s="2"/>
      <c r="C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4.25" customHeight="1">
      <c r="A471" s="2"/>
      <c r="B471" s="2"/>
      <c r="C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ht="14.25" customHeight="1">
      <c r="A472" s="2"/>
      <c r="B472" s="2"/>
      <c r="C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ht="14.25" customHeight="1">
      <c r="A473" s="2"/>
      <c r="B473" s="2"/>
      <c r="C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4.25" customHeight="1">
      <c r="A474" s="2"/>
      <c r="B474" s="2"/>
      <c r="C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4.25" customHeight="1">
      <c r="A475" s="2"/>
      <c r="B475" s="2"/>
      <c r="C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4.25" customHeight="1">
      <c r="A476" s="2"/>
      <c r="B476" s="2"/>
      <c r="C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4.25" customHeight="1">
      <c r="A477" s="2"/>
      <c r="B477" s="2"/>
      <c r="C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4.25" customHeight="1">
      <c r="A478" s="2"/>
      <c r="B478" s="2"/>
      <c r="C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4.25" customHeight="1">
      <c r="A479" s="2"/>
      <c r="B479" s="2"/>
      <c r="C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4.25" customHeight="1">
      <c r="A480" s="2"/>
      <c r="B480" s="2"/>
      <c r="C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ht="14.25" customHeight="1">
      <c r="A481" s="2"/>
      <c r="B481" s="2"/>
      <c r="C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4.25" customHeight="1">
      <c r="A482" s="2"/>
      <c r="B482" s="2"/>
      <c r="C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ht="14.25" customHeight="1">
      <c r="A483" s="2"/>
      <c r="B483" s="2"/>
      <c r="C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4.25" customHeight="1">
      <c r="A484" s="2"/>
      <c r="B484" s="2"/>
      <c r="C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ht="14.25" customHeight="1">
      <c r="A485" s="2"/>
      <c r="B485" s="2"/>
      <c r="C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4.25" customHeight="1">
      <c r="A486" s="2"/>
      <c r="B486" s="2"/>
      <c r="C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ht="14.25" customHeight="1">
      <c r="A487" s="2"/>
      <c r="B487" s="2"/>
      <c r="C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ht="14.25" customHeight="1">
      <c r="A488" s="2"/>
      <c r="B488" s="2"/>
      <c r="C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ht="14.25" customHeight="1">
      <c r="A489" s="2"/>
      <c r="B489" s="2"/>
      <c r="C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ht="14.25" customHeight="1">
      <c r="A490" s="2"/>
      <c r="B490" s="2"/>
      <c r="C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ht="14.25" customHeight="1">
      <c r="A491" s="2"/>
      <c r="B491" s="2"/>
      <c r="C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ht="14.25" customHeight="1">
      <c r="A492" s="2"/>
      <c r="B492" s="2"/>
      <c r="C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ht="14.25" customHeight="1">
      <c r="A493" s="2"/>
      <c r="B493" s="2"/>
      <c r="C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4.25" customHeight="1">
      <c r="A494" s="2"/>
      <c r="B494" s="2"/>
      <c r="C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4.25" customHeight="1">
      <c r="A495" s="2"/>
      <c r="B495" s="2"/>
      <c r="C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4.25" customHeight="1">
      <c r="A496" s="2"/>
      <c r="B496" s="2"/>
      <c r="C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4.25" customHeight="1">
      <c r="A497" s="2"/>
      <c r="B497" s="2"/>
      <c r="C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4.25" customHeight="1">
      <c r="A498" s="2"/>
      <c r="B498" s="2"/>
      <c r="C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4.25" customHeight="1">
      <c r="A499" s="2"/>
      <c r="B499" s="2"/>
      <c r="C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4.25" customHeight="1">
      <c r="A500" s="2"/>
      <c r="B500" s="2"/>
      <c r="C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ht="14.25" customHeight="1">
      <c r="A501" s="2"/>
      <c r="B501" s="2"/>
      <c r="C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ht="14.25" customHeight="1">
      <c r="A502" s="2"/>
      <c r="B502" s="2"/>
      <c r="C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ht="14.25" customHeight="1">
      <c r="A503" s="2"/>
      <c r="B503" s="2"/>
      <c r="C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ht="14.25" customHeight="1">
      <c r="A504" s="2"/>
      <c r="B504" s="2"/>
      <c r="C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ht="14.25" customHeight="1">
      <c r="A505" s="2"/>
      <c r="B505" s="2"/>
      <c r="C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ht="14.25" customHeight="1">
      <c r="A506" s="2"/>
      <c r="B506" s="2"/>
      <c r="C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ht="14.25" customHeight="1">
      <c r="A507" s="2"/>
      <c r="B507" s="2"/>
      <c r="C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ht="14.25" customHeight="1">
      <c r="A508" s="2"/>
      <c r="B508" s="2"/>
      <c r="C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4.25" customHeight="1">
      <c r="A509" s="2"/>
      <c r="B509" s="2"/>
      <c r="C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ht="14.25" customHeight="1">
      <c r="A510" s="2"/>
      <c r="B510" s="2"/>
      <c r="C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ht="14.25" customHeight="1">
      <c r="A511" s="2"/>
      <c r="B511" s="2"/>
      <c r="C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ht="14.25" customHeight="1">
      <c r="A512" s="2"/>
      <c r="B512" s="2"/>
      <c r="C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ht="14.25" customHeight="1">
      <c r="A513" s="2"/>
      <c r="B513" s="2"/>
      <c r="C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4.25" customHeight="1">
      <c r="A514" s="2"/>
      <c r="B514" s="2"/>
      <c r="C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ht="14.25" customHeight="1">
      <c r="A515" s="2"/>
      <c r="B515" s="2"/>
      <c r="C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ht="14.25" customHeight="1">
      <c r="A516" s="2"/>
      <c r="B516" s="2"/>
      <c r="C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4.25" customHeight="1">
      <c r="A517" s="2"/>
      <c r="B517" s="2"/>
      <c r="C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4.25" customHeight="1">
      <c r="A518" s="2"/>
      <c r="B518" s="2"/>
      <c r="C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4.25" customHeight="1">
      <c r="A519" s="2"/>
      <c r="B519" s="2"/>
      <c r="C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4.25" customHeight="1">
      <c r="A520" s="2"/>
      <c r="B520" s="2"/>
      <c r="C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4.25" customHeight="1">
      <c r="A521" s="2"/>
      <c r="B521" s="2"/>
      <c r="C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4.25" customHeight="1">
      <c r="A522" s="2"/>
      <c r="B522" s="2"/>
      <c r="C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ht="14.25" customHeight="1">
      <c r="A523" s="2"/>
      <c r="B523" s="2"/>
      <c r="C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ht="14.25" customHeight="1">
      <c r="A524" s="2"/>
      <c r="B524" s="2"/>
      <c r="C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ht="14.25" customHeight="1">
      <c r="A525" s="2"/>
      <c r="B525" s="2"/>
      <c r="C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4.25" customHeight="1">
      <c r="A526" s="2"/>
      <c r="B526" s="2"/>
      <c r="C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4.25" customHeight="1">
      <c r="A527" s="2"/>
      <c r="B527" s="2"/>
      <c r="C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4.25" customHeight="1">
      <c r="A528" s="2"/>
      <c r="B528" s="2"/>
      <c r="C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4.25" customHeight="1">
      <c r="A529" s="2"/>
      <c r="B529" s="2"/>
      <c r="C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4.25" customHeight="1">
      <c r="A530" s="2"/>
      <c r="B530" s="2"/>
      <c r="C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ht="14.25" customHeight="1">
      <c r="A531" s="2"/>
      <c r="B531" s="2"/>
      <c r="C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4.25" customHeight="1">
      <c r="A532" s="2"/>
      <c r="B532" s="2"/>
      <c r="C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ht="14.25" customHeight="1">
      <c r="A533" s="2"/>
      <c r="B533" s="2"/>
      <c r="C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ht="14.25" customHeight="1">
      <c r="A534" s="2"/>
      <c r="B534" s="2"/>
      <c r="C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ht="14.25" customHeight="1">
      <c r="A535" s="2"/>
      <c r="B535" s="2"/>
      <c r="C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ht="14.25" customHeight="1">
      <c r="A536" s="2"/>
      <c r="B536" s="2"/>
      <c r="C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ht="14.25" customHeight="1">
      <c r="A537" s="2"/>
      <c r="B537" s="2"/>
      <c r="C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ht="14.25" customHeight="1">
      <c r="A538" s="2"/>
      <c r="B538" s="2"/>
      <c r="C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ht="14.25" customHeight="1">
      <c r="A539" s="2"/>
      <c r="B539" s="2"/>
      <c r="C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4.25" customHeight="1">
      <c r="A540" s="2"/>
      <c r="B540" s="2"/>
      <c r="C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4.25" customHeight="1">
      <c r="A541" s="2"/>
      <c r="B541" s="2"/>
      <c r="C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4.25" customHeight="1">
      <c r="A542" s="2"/>
      <c r="B542" s="2"/>
      <c r="C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4.25" customHeight="1">
      <c r="A543" s="2"/>
      <c r="B543" s="2"/>
      <c r="C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4.25" customHeight="1">
      <c r="A544" s="2"/>
      <c r="B544" s="2"/>
      <c r="C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4.25" customHeight="1">
      <c r="A545" s="2"/>
      <c r="B545" s="2"/>
      <c r="C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4.25" customHeight="1">
      <c r="A546" s="2"/>
      <c r="B546" s="2"/>
      <c r="C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ht="14.25" customHeight="1">
      <c r="A547" s="2"/>
      <c r="B547" s="2"/>
      <c r="C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ht="14.25" customHeight="1">
      <c r="A548" s="2"/>
      <c r="B548" s="2"/>
      <c r="C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ht="14.25" customHeight="1">
      <c r="A549" s="2"/>
      <c r="B549" s="2"/>
      <c r="C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ht="14.25" customHeight="1">
      <c r="A550" s="2"/>
      <c r="B550" s="2"/>
      <c r="C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ht="14.25" customHeight="1">
      <c r="A551" s="2"/>
      <c r="B551" s="2"/>
      <c r="C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ht="14.25" customHeight="1">
      <c r="A552" s="2"/>
      <c r="B552" s="2"/>
      <c r="C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ht="14.25" customHeight="1">
      <c r="A553" s="2"/>
      <c r="B553" s="2"/>
      <c r="C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4.25" customHeight="1">
      <c r="A554" s="2"/>
      <c r="B554" s="2"/>
      <c r="C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4.25" customHeight="1">
      <c r="A555" s="2"/>
      <c r="B555" s="2"/>
      <c r="C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4.25" customHeight="1">
      <c r="A556" s="2"/>
      <c r="B556" s="2"/>
      <c r="C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4.25" customHeight="1">
      <c r="A557" s="2"/>
      <c r="B557" s="2"/>
      <c r="C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ht="14.25" customHeight="1">
      <c r="A558" s="2"/>
      <c r="B558" s="2"/>
      <c r="C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ht="14.25" customHeight="1">
      <c r="A559" s="2"/>
      <c r="B559" s="2"/>
      <c r="C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ht="14.25" customHeight="1">
      <c r="A560" s="2"/>
      <c r="B560" s="2"/>
      <c r="C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ht="14.25" customHeight="1">
      <c r="A561" s="2"/>
      <c r="B561" s="2"/>
      <c r="C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ht="14.25" customHeight="1">
      <c r="A562" s="2"/>
      <c r="B562" s="2"/>
      <c r="C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ht="14.25" customHeight="1">
      <c r="A563" s="2"/>
      <c r="B563" s="2"/>
      <c r="C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ht="14.25" customHeight="1">
      <c r="A564" s="2"/>
      <c r="B564" s="2"/>
      <c r="C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4.25" customHeight="1">
      <c r="A565" s="2"/>
      <c r="B565" s="2"/>
      <c r="C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ht="14.25" customHeight="1">
      <c r="A566" s="2"/>
      <c r="B566" s="2"/>
      <c r="C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4.25" customHeight="1">
      <c r="A567" s="2"/>
      <c r="B567" s="2"/>
      <c r="C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4.25" customHeight="1">
      <c r="A568" s="2"/>
      <c r="B568" s="2"/>
      <c r="C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4.25" customHeight="1">
      <c r="A569" s="2"/>
      <c r="B569" s="2"/>
      <c r="C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4.25" customHeight="1">
      <c r="A570" s="2"/>
      <c r="B570" s="2"/>
      <c r="C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4.25" customHeight="1">
      <c r="A571" s="2"/>
      <c r="B571" s="2"/>
      <c r="C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4.25" customHeight="1">
      <c r="A572" s="2"/>
      <c r="B572" s="2"/>
      <c r="C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4.25" customHeight="1">
      <c r="A573" s="2"/>
      <c r="B573" s="2"/>
      <c r="C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ht="14.25" customHeight="1">
      <c r="A574" s="2"/>
      <c r="B574" s="2"/>
      <c r="C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4.25" customHeight="1">
      <c r="A575" s="2"/>
      <c r="B575" s="2"/>
      <c r="C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4.25" customHeight="1">
      <c r="A576" s="2"/>
      <c r="B576" s="2"/>
      <c r="C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4.25" customHeight="1">
      <c r="A577" s="2"/>
      <c r="B577" s="2"/>
      <c r="C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ht="14.25" customHeight="1">
      <c r="A578" s="2"/>
      <c r="B578" s="2"/>
      <c r="C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ht="14.25" customHeight="1">
      <c r="A579" s="2"/>
      <c r="B579" s="2"/>
      <c r="C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4.25" customHeight="1">
      <c r="A580" s="2"/>
      <c r="B580" s="2"/>
      <c r="C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ht="14.25" customHeight="1">
      <c r="A581" s="2"/>
      <c r="B581" s="2"/>
      <c r="C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4.25" customHeight="1">
      <c r="A582" s="2"/>
      <c r="B582" s="2"/>
      <c r="C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4.25" customHeight="1">
      <c r="A583" s="2"/>
      <c r="B583" s="2"/>
      <c r="C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4.25" customHeight="1">
      <c r="A584" s="2"/>
      <c r="B584" s="2"/>
      <c r="C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4.25" customHeight="1">
      <c r="A585" s="2"/>
      <c r="B585" s="2"/>
      <c r="C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4.25" customHeight="1">
      <c r="A586" s="2"/>
      <c r="B586" s="2"/>
      <c r="C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ht="14.25" customHeight="1">
      <c r="A587" s="2"/>
      <c r="B587" s="2"/>
      <c r="C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ht="14.25" customHeight="1">
      <c r="A588" s="2"/>
      <c r="B588" s="2"/>
      <c r="C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ht="14.25" customHeight="1">
      <c r="A589" s="2"/>
      <c r="B589" s="2"/>
      <c r="C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ht="14.25" customHeight="1">
      <c r="A590" s="2"/>
      <c r="B590" s="2"/>
      <c r="C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ht="14.25" customHeight="1">
      <c r="A591" s="2"/>
      <c r="B591" s="2"/>
      <c r="C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ht="14.25" customHeight="1">
      <c r="A592" s="2"/>
      <c r="B592" s="2"/>
      <c r="C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4.25" customHeight="1">
      <c r="A593" s="2"/>
      <c r="B593" s="2"/>
      <c r="C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4.25" customHeight="1">
      <c r="A594" s="2"/>
      <c r="B594" s="2"/>
      <c r="C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4.25" customHeight="1">
      <c r="A595" s="2"/>
      <c r="B595" s="2"/>
      <c r="C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4.25" customHeight="1">
      <c r="A596" s="2"/>
      <c r="B596" s="2"/>
      <c r="C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ht="14.25" customHeight="1">
      <c r="A597" s="2"/>
      <c r="B597" s="2"/>
      <c r="C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ht="14.25" customHeight="1">
      <c r="A598" s="2"/>
      <c r="B598" s="2"/>
      <c r="C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ht="14.25" customHeight="1">
      <c r="A599" s="2"/>
      <c r="B599" s="2"/>
      <c r="C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ht="14.25" customHeight="1">
      <c r="A600" s="2"/>
      <c r="B600" s="2"/>
      <c r="C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ht="14.25" customHeight="1">
      <c r="A601" s="2"/>
      <c r="B601" s="2"/>
      <c r="C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ht="14.25" customHeight="1">
      <c r="A602" s="2"/>
      <c r="B602" s="2"/>
      <c r="C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ht="14.25" customHeight="1">
      <c r="A603" s="2"/>
      <c r="B603" s="2"/>
      <c r="C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ht="14.25" customHeight="1">
      <c r="A604" s="2"/>
      <c r="B604" s="2"/>
      <c r="C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4.25" customHeight="1">
      <c r="A605" s="2"/>
      <c r="B605" s="2"/>
      <c r="C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4.25" customHeight="1">
      <c r="A606" s="2"/>
      <c r="B606" s="2"/>
      <c r="C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4.25" customHeight="1">
      <c r="A607" s="2"/>
      <c r="B607" s="2"/>
      <c r="C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4.25" customHeight="1">
      <c r="A608" s="2"/>
      <c r="B608" s="2"/>
      <c r="C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4.25" customHeight="1">
      <c r="A609" s="2"/>
      <c r="B609" s="2"/>
      <c r="C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4.25" customHeight="1">
      <c r="A610" s="2"/>
      <c r="B610" s="2"/>
      <c r="C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4.25" customHeight="1">
      <c r="A611" s="2"/>
      <c r="B611" s="2"/>
      <c r="C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ht="14.25" customHeight="1">
      <c r="A612" s="2"/>
      <c r="B612" s="2"/>
      <c r="C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ht="14.25" customHeight="1">
      <c r="A613" s="2"/>
      <c r="B613" s="2"/>
      <c r="C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ht="14.25" customHeight="1">
      <c r="A614" s="2"/>
      <c r="B614" s="2"/>
      <c r="C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ht="14.25" customHeight="1">
      <c r="A615" s="2"/>
      <c r="B615" s="2"/>
      <c r="C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ht="14.25" customHeight="1">
      <c r="A616" s="2"/>
      <c r="B616" s="2"/>
      <c r="C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ht="14.25" customHeight="1">
      <c r="A617" s="2"/>
      <c r="B617" s="2"/>
      <c r="C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ht="14.25" customHeight="1">
      <c r="A618" s="2"/>
      <c r="B618" s="2"/>
      <c r="C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ht="14.25" customHeight="1">
      <c r="A619" s="2"/>
      <c r="B619" s="2"/>
      <c r="C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ht="14.25" customHeight="1">
      <c r="A620" s="2"/>
      <c r="B620" s="2"/>
      <c r="C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4.25" customHeight="1">
      <c r="A621" s="2"/>
      <c r="B621" s="2"/>
      <c r="C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ht="14.25" customHeight="1">
      <c r="A622" s="2"/>
      <c r="B622" s="2"/>
      <c r="C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ht="14.25" customHeight="1">
      <c r="A623" s="2"/>
      <c r="B623" s="2"/>
      <c r="C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ht="14.25" customHeight="1">
      <c r="A624" s="2"/>
      <c r="B624" s="2"/>
      <c r="C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4.25" customHeight="1">
      <c r="A625" s="2"/>
      <c r="B625" s="2"/>
      <c r="C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4.25" customHeight="1">
      <c r="A626" s="2"/>
      <c r="B626" s="2"/>
      <c r="C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4.25" customHeight="1">
      <c r="A627" s="2"/>
      <c r="B627" s="2"/>
      <c r="C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4.25" customHeight="1">
      <c r="A628" s="2"/>
      <c r="B628" s="2"/>
      <c r="C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4.25" customHeight="1">
      <c r="A629" s="2"/>
      <c r="B629" s="2"/>
      <c r="C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4.25" customHeight="1">
      <c r="A630" s="2"/>
      <c r="B630" s="2"/>
      <c r="C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4.25" customHeight="1">
      <c r="A631" s="2"/>
      <c r="B631" s="2"/>
      <c r="C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ht="14.25" customHeight="1">
      <c r="A632" s="2"/>
      <c r="B632" s="2"/>
      <c r="C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ht="14.25" customHeight="1">
      <c r="A633" s="2"/>
      <c r="B633" s="2"/>
      <c r="C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4.25" customHeight="1">
      <c r="A634" s="2"/>
      <c r="B634" s="2"/>
      <c r="C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4.25" customHeight="1">
      <c r="A635" s="2"/>
      <c r="B635" s="2"/>
      <c r="C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ht="14.25" customHeight="1">
      <c r="A636" s="2"/>
      <c r="B636" s="2"/>
      <c r="C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ht="14.25" customHeight="1">
      <c r="A637" s="2"/>
      <c r="B637" s="2"/>
      <c r="C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ht="14.25" customHeight="1">
      <c r="A638" s="2"/>
      <c r="B638" s="2"/>
      <c r="C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ht="14.25" customHeight="1">
      <c r="A639" s="2"/>
      <c r="B639" s="2"/>
      <c r="C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ht="14.25" customHeight="1">
      <c r="A640" s="2"/>
      <c r="B640" s="2"/>
      <c r="C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4.25" customHeight="1">
      <c r="A641" s="2"/>
      <c r="B641" s="2"/>
      <c r="C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4.25" customHeight="1">
      <c r="A642" s="2"/>
      <c r="B642" s="2"/>
      <c r="C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ht="14.25" customHeight="1">
      <c r="A643" s="2"/>
      <c r="B643" s="2"/>
      <c r="C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ht="14.25" customHeight="1">
      <c r="A644" s="2"/>
      <c r="B644" s="2"/>
      <c r="C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4.25" customHeight="1">
      <c r="A645" s="2"/>
      <c r="B645" s="2"/>
      <c r="C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4.25" customHeight="1">
      <c r="A646" s="2"/>
      <c r="B646" s="2"/>
      <c r="C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4.25" customHeight="1">
      <c r="A647" s="2"/>
      <c r="B647" s="2"/>
      <c r="C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4.25" customHeight="1">
      <c r="A648" s="2"/>
      <c r="B648" s="2"/>
      <c r="C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4.25" customHeight="1">
      <c r="A649" s="2"/>
      <c r="B649" s="2"/>
      <c r="C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ht="14.25" customHeight="1">
      <c r="A650" s="2"/>
      <c r="B650" s="2"/>
      <c r="C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ht="14.25" customHeight="1">
      <c r="A651" s="2"/>
      <c r="B651" s="2"/>
      <c r="C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ht="14.25" customHeight="1">
      <c r="A652" s="2"/>
      <c r="B652" s="2"/>
      <c r="C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ht="14.25" customHeight="1">
      <c r="A653" s="2"/>
      <c r="B653" s="2"/>
      <c r="C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ht="14.25" customHeight="1">
      <c r="A654" s="2"/>
      <c r="B654" s="2"/>
      <c r="C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ht="14.25" customHeight="1">
      <c r="A655" s="2"/>
      <c r="B655" s="2"/>
      <c r="C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ht="14.25" customHeight="1">
      <c r="A656" s="2"/>
      <c r="B656" s="2"/>
      <c r="C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ht="14.25" customHeight="1">
      <c r="A657" s="2"/>
      <c r="B657" s="2"/>
      <c r="C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ht="14.25" customHeight="1">
      <c r="A658" s="2"/>
      <c r="B658" s="2"/>
      <c r="C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ht="14.25" customHeight="1">
      <c r="A659" s="2"/>
      <c r="B659" s="2"/>
      <c r="C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4.25" customHeight="1">
      <c r="A660" s="2"/>
      <c r="B660" s="2"/>
      <c r="C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ht="14.25" customHeight="1">
      <c r="A661" s="2"/>
      <c r="B661" s="2"/>
      <c r="C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ht="14.25" customHeight="1">
      <c r="A662" s="2"/>
      <c r="B662" s="2"/>
      <c r="C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ht="14.25" customHeight="1">
      <c r="A663" s="2"/>
      <c r="B663" s="2"/>
      <c r="C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ht="14.25" customHeight="1">
      <c r="A664" s="2"/>
      <c r="B664" s="2"/>
      <c r="C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ht="14.25" customHeight="1">
      <c r="A665" s="2"/>
      <c r="B665" s="2"/>
      <c r="C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4.25" customHeight="1">
      <c r="A666" s="2"/>
      <c r="B666" s="2"/>
      <c r="C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4.25" customHeight="1">
      <c r="A667" s="2"/>
      <c r="B667" s="2"/>
      <c r="C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ht="14.25" customHeight="1">
      <c r="A668" s="2"/>
      <c r="B668" s="2"/>
      <c r="C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ht="14.25" customHeight="1">
      <c r="A669" s="2"/>
      <c r="B669" s="2"/>
      <c r="C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ht="14.25" customHeight="1">
      <c r="A670" s="2"/>
      <c r="B670" s="2"/>
      <c r="C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ht="14.25" customHeight="1">
      <c r="A671" s="2"/>
      <c r="B671" s="2"/>
      <c r="C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ht="14.25" customHeight="1">
      <c r="A672" s="2"/>
      <c r="B672" s="2"/>
      <c r="C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ht="14.25" customHeight="1">
      <c r="A673" s="2"/>
      <c r="B673" s="2"/>
      <c r="C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4.25" customHeight="1">
      <c r="A674" s="2"/>
      <c r="B674" s="2"/>
      <c r="C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4.25" customHeight="1">
      <c r="A675" s="2"/>
      <c r="B675" s="2"/>
      <c r="C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ht="14.25" customHeight="1">
      <c r="A676" s="2"/>
      <c r="B676" s="2"/>
      <c r="C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4.25" customHeight="1">
      <c r="A677" s="2"/>
      <c r="B677" s="2"/>
      <c r="C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4.25" customHeight="1">
      <c r="A678" s="2"/>
      <c r="B678" s="2"/>
      <c r="C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ht="14.25" customHeight="1">
      <c r="A679" s="2"/>
      <c r="B679" s="2"/>
      <c r="C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ht="14.25" customHeight="1">
      <c r="A680" s="2"/>
      <c r="B680" s="2"/>
      <c r="C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4.25" customHeight="1">
      <c r="A681" s="2"/>
      <c r="B681" s="2"/>
      <c r="C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ht="14.25" customHeight="1">
      <c r="A682" s="2"/>
      <c r="B682" s="2"/>
      <c r="C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4.25" customHeight="1">
      <c r="A683" s="2"/>
      <c r="B683" s="2"/>
      <c r="C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ht="14.25" customHeight="1">
      <c r="A684" s="2"/>
      <c r="B684" s="2"/>
      <c r="C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ht="14.25" customHeight="1">
      <c r="A685" s="2"/>
      <c r="B685" s="2"/>
      <c r="C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ht="14.25" customHeight="1">
      <c r="A686" s="2"/>
      <c r="B686" s="2"/>
      <c r="C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4.25" customHeight="1">
      <c r="A687" s="2"/>
      <c r="B687" s="2"/>
      <c r="C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ht="14.25" customHeight="1">
      <c r="A688" s="2"/>
      <c r="B688" s="2"/>
      <c r="C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ht="14.25" customHeight="1">
      <c r="A689" s="2"/>
      <c r="B689" s="2"/>
      <c r="C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ht="14.25" customHeight="1">
      <c r="A690" s="2"/>
      <c r="B690" s="2"/>
      <c r="C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ht="14.25" customHeight="1">
      <c r="A691" s="2"/>
      <c r="B691" s="2"/>
      <c r="C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ht="14.25" customHeight="1">
      <c r="A692" s="2"/>
      <c r="B692" s="2"/>
      <c r="C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4.25" customHeight="1">
      <c r="A693" s="2"/>
      <c r="B693" s="2"/>
      <c r="C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ht="14.25" customHeight="1">
      <c r="A694" s="2"/>
      <c r="B694" s="2"/>
      <c r="C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ht="14.25" customHeight="1">
      <c r="A695" s="2"/>
      <c r="B695" s="2"/>
      <c r="C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ht="14.25" customHeight="1">
      <c r="A696" s="2"/>
      <c r="B696" s="2"/>
      <c r="C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ht="14.25" customHeight="1">
      <c r="A697" s="2"/>
      <c r="B697" s="2"/>
      <c r="C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ht="14.25" customHeight="1">
      <c r="A698" s="2"/>
      <c r="B698" s="2"/>
      <c r="C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ht="14.25" customHeight="1">
      <c r="A699" s="2"/>
      <c r="B699" s="2"/>
      <c r="C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ht="14.25" customHeight="1">
      <c r="A700" s="2"/>
      <c r="B700" s="2"/>
      <c r="C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ht="14.25" customHeight="1">
      <c r="A701" s="2"/>
      <c r="B701" s="2"/>
      <c r="C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ht="14.25" customHeight="1">
      <c r="A702" s="2"/>
      <c r="B702" s="2"/>
      <c r="C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ht="14.25" customHeight="1">
      <c r="A703" s="2"/>
      <c r="B703" s="2"/>
      <c r="C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ht="14.25" customHeight="1">
      <c r="A704" s="2"/>
      <c r="B704" s="2"/>
      <c r="C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ht="14.25" customHeight="1">
      <c r="A705" s="2"/>
      <c r="B705" s="2"/>
      <c r="C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ht="14.25" customHeight="1">
      <c r="A706" s="2"/>
      <c r="B706" s="2"/>
      <c r="C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ht="14.25" customHeight="1">
      <c r="A707" s="2"/>
      <c r="B707" s="2"/>
      <c r="C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ht="14.25" customHeight="1">
      <c r="A708" s="2"/>
      <c r="B708" s="2"/>
      <c r="C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ht="14.25" customHeight="1">
      <c r="A709" s="2"/>
      <c r="B709" s="2"/>
      <c r="C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4.25" customHeight="1">
      <c r="A710" s="2"/>
      <c r="B710" s="2"/>
      <c r="C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4.25" customHeight="1">
      <c r="A711" s="2"/>
      <c r="B711" s="2"/>
      <c r="C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ht="14.25" customHeight="1">
      <c r="A712" s="2"/>
      <c r="B712" s="2"/>
      <c r="C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ht="14.25" customHeight="1">
      <c r="A713" s="2"/>
      <c r="B713" s="2"/>
      <c r="C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ht="14.25" customHeight="1">
      <c r="A714" s="2"/>
      <c r="B714" s="2"/>
      <c r="C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ht="14.25" customHeight="1">
      <c r="A715" s="2"/>
      <c r="B715" s="2"/>
      <c r="C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ht="14.25" customHeight="1">
      <c r="A716" s="2"/>
      <c r="B716" s="2"/>
      <c r="C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ht="14.25" customHeight="1">
      <c r="A717" s="2"/>
      <c r="B717" s="2"/>
      <c r="C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ht="14.25" customHeight="1">
      <c r="A718" s="2"/>
      <c r="B718" s="2"/>
      <c r="C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4.25" customHeight="1">
      <c r="A719" s="2"/>
      <c r="B719" s="2"/>
      <c r="C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4.25" customHeight="1">
      <c r="A720" s="2"/>
      <c r="B720" s="2"/>
      <c r="C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4.25" customHeight="1">
      <c r="A721" s="2"/>
      <c r="B721" s="2"/>
      <c r="C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ht="14.25" customHeight="1">
      <c r="A722" s="2"/>
      <c r="B722" s="2"/>
      <c r="C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ht="14.25" customHeight="1">
      <c r="A723" s="2"/>
      <c r="B723" s="2"/>
      <c r="C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ht="14.25" customHeight="1">
      <c r="A724" s="2"/>
      <c r="B724" s="2"/>
      <c r="C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ht="14.25" customHeight="1">
      <c r="A725" s="2"/>
      <c r="B725" s="2"/>
      <c r="C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ht="14.25" customHeight="1">
      <c r="A726" s="2"/>
      <c r="B726" s="2"/>
      <c r="C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ht="14.25" customHeight="1">
      <c r="A727" s="2"/>
      <c r="B727" s="2"/>
      <c r="C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ht="14.25" customHeight="1">
      <c r="A728" s="2"/>
      <c r="B728" s="2"/>
      <c r="C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ht="14.25" customHeight="1">
      <c r="A729" s="2"/>
      <c r="B729" s="2"/>
      <c r="C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ht="14.25" customHeight="1">
      <c r="A730" s="2"/>
      <c r="B730" s="2"/>
      <c r="C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ht="14.25" customHeight="1">
      <c r="A731" s="2"/>
      <c r="B731" s="2"/>
      <c r="C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ht="14.25" customHeight="1">
      <c r="A732" s="2"/>
      <c r="B732" s="2"/>
      <c r="C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ht="14.25" customHeight="1">
      <c r="A733" s="2"/>
      <c r="B733" s="2"/>
      <c r="C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ht="14.25" customHeight="1">
      <c r="A734" s="2"/>
      <c r="B734" s="2"/>
      <c r="C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ht="14.25" customHeight="1">
      <c r="A735" s="2"/>
      <c r="B735" s="2"/>
      <c r="C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ht="14.25" customHeight="1">
      <c r="A736" s="2"/>
      <c r="B736" s="2"/>
      <c r="C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4.25" customHeight="1">
      <c r="A737" s="2"/>
      <c r="B737" s="2"/>
      <c r="C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ht="14.25" customHeight="1">
      <c r="A738" s="2"/>
      <c r="B738" s="2"/>
      <c r="C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4.25" customHeight="1">
      <c r="A739" s="2"/>
      <c r="B739" s="2"/>
      <c r="C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ht="14.25" customHeight="1">
      <c r="A740" s="2"/>
      <c r="B740" s="2"/>
      <c r="C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ht="14.25" customHeight="1">
      <c r="A741" s="2"/>
      <c r="B741" s="2"/>
      <c r="C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ht="14.25" customHeight="1">
      <c r="A742" s="2"/>
      <c r="B742" s="2"/>
      <c r="C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ht="14.25" customHeight="1">
      <c r="A743" s="2"/>
      <c r="B743" s="2"/>
      <c r="C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ht="14.25" customHeight="1">
      <c r="A744" s="2"/>
      <c r="B744" s="2"/>
      <c r="C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ht="14.25" customHeight="1">
      <c r="A745" s="2"/>
      <c r="B745" s="2"/>
      <c r="C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ht="14.25" customHeight="1">
      <c r="A746" s="2"/>
      <c r="B746" s="2"/>
      <c r="C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ht="14.25" customHeight="1">
      <c r="A747" s="2"/>
      <c r="B747" s="2"/>
      <c r="C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4.25" customHeight="1">
      <c r="A748" s="2"/>
      <c r="B748" s="2"/>
      <c r="C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ht="14.25" customHeight="1">
      <c r="A749" s="2"/>
      <c r="B749" s="2"/>
      <c r="C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ht="14.25" customHeight="1">
      <c r="A750" s="2"/>
      <c r="B750" s="2"/>
      <c r="C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ht="14.25" customHeight="1">
      <c r="A751" s="2"/>
      <c r="B751" s="2"/>
      <c r="C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ht="14.25" customHeight="1">
      <c r="A752" s="2"/>
      <c r="B752" s="2"/>
      <c r="C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4.25" customHeight="1">
      <c r="A753" s="2"/>
      <c r="B753" s="2"/>
      <c r="C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ht="14.25" customHeight="1">
      <c r="A754" s="2"/>
      <c r="B754" s="2"/>
      <c r="C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ht="14.25" customHeight="1">
      <c r="A755" s="2"/>
      <c r="B755" s="2"/>
      <c r="C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ht="14.25" customHeight="1">
      <c r="A756" s="2"/>
      <c r="B756" s="2"/>
      <c r="C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ht="14.25" customHeight="1">
      <c r="A757" s="2"/>
      <c r="B757" s="2"/>
      <c r="C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ht="14.25" customHeight="1">
      <c r="A758" s="2"/>
      <c r="B758" s="2"/>
      <c r="C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ht="14.25" customHeight="1">
      <c r="A759" s="2"/>
      <c r="B759" s="2"/>
      <c r="C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ht="14.25" customHeight="1">
      <c r="A760" s="2"/>
      <c r="B760" s="2"/>
      <c r="C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ht="14.25" customHeight="1">
      <c r="A761" s="2"/>
      <c r="B761" s="2"/>
      <c r="C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ht="14.25" customHeight="1">
      <c r="A762" s="2"/>
      <c r="B762" s="2"/>
      <c r="C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ht="14.25" customHeight="1">
      <c r="A763" s="2"/>
      <c r="B763" s="2"/>
      <c r="C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4.25" customHeight="1">
      <c r="A764" s="2"/>
      <c r="B764" s="2"/>
      <c r="C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ht="14.25" customHeight="1">
      <c r="A765" s="2"/>
      <c r="B765" s="2"/>
      <c r="C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ht="14.25" customHeight="1">
      <c r="A766" s="2"/>
      <c r="B766" s="2"/>
      <c r="C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ht="14.25" customHeight="1">
      <c r="A767" s="2"/>
      <c r="B767" s="2"/>
      <c r="C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ht="14.25" customHeight="1">
      <c r="A768" s="2"/>
      <c r="B768" s="2"/>
      <c r="C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ht="14.25" customHeight="1">
      <c r="A769" s="2"/>
      <c r="B769" s="2"/>
      <c r="C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4.25" customHeight="1">
      <c r="A770" s="2"/>
      <c r="B770" s="2"/>
      <c r="C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4.25" customHeight="1">
      <c r="A771" s="2"/>
      <c r="B771" s="2"/>
      <c r="C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ht="14.25" customHeight="1">
      <c r="A772" s="2"/>
      <c r="B772" s="2"/>
      <c r="C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ht="14.25" customHeight="1">
      <c r="A773" s="2"/>
      <c r="B773" s="2"/>
      <c r="C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ht="14.25" customHeight="1">
      <c r="A774" s="2"/>
      <c r="B774" s="2"/>
      <c r="C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ht="14.25" customHeight="1">
      <c r="A775" s="2"/>
      <c r="B775" s="2"/>
      <c r="C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ht="14.25" customHeight="1">
      <c r="A776" s="2"/>
      <c r="B776" s="2"/>
      <c r="C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ht="14.25" customHeight="1">
      <c r="A777" s="2"/>
      <c r="B777" s="2"/>
      <c r="C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ht="14.25" customHeight="1">
      <c r="A778" s="2"/>
      <c r="B778" s="2"/>
      <c r="C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ht="14.25" customHeight="1">
      <c r="A779" s="2"/>
      <c r="B779" s="2"/>
      <c r="C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ht="14.25" customHeight="1">
      <c r="A780" s="2"/>
      <c r="B780" s="2"/>
      <c r="C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ht="14.25" customHeight="1">
      <c r="A781" s="2"/>
      <c r="B781" s="2"/>
      <c r="C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ht="14.25" customHeight="1">
      <c r="A782" s="2"/>
      <c r="B782" s="2"/>
      <c r="C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4.25" customHeight="1">
      <c r="A783" s="2"/>
      <c r="B783" s="2"/>
      <c r="C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ht="14.25" customHeight="1">
      <c r="A784" s="2"/>
      <c r="B784" s="2"/>
      <c r="C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4.25" customHeight="1">
      <c r="A785" s="2"/>
      <c r="B785" s="2"/>
      <c r="C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ht="14.25" customHeight="1">
      <c r="A786" s="2"/>
      <c r="B786" s="2"/>
      <c r="C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ht="14.25" customHeight="1">
      <c r="A787" s="2"/>
      <c r="B787" s="2"/>
      <c r="C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ht="14.25" customHeight="1">
      <c r="A788" s="2"/>
      <c r="B788" s="2"/>
      <c r="C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ht="14.25" customHeight="1">
      <c r="A789" s="2"/>
      <c r="B789" s="2"/>
      <c r="C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ht="14.25" customHeight="1">
      <c r="A790" s="2"/>
      <c r="B790" s="2"/>
      <c r="C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ht="14.25" customHeight="1">
      <c r="A791" s="2"/>
      <c r="B791" s="2"/>
      <c r="C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ht="14.25" customHeight="1">
      <c r="A792" s="2"/>
      <c r="B792" s="2"/>
      <c r="C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ht="14.25" customHeight="1">
      <c r="A793" s="2"/>
      <c r="B793" s="2"/>
      <c r="C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4.25" customHeight="1">
      <c r="A794" s="2"/>
      <c r="B794" s="2"/>
      <c r="C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4.25" customHeight="1">
      <c r="A795" s="2"/>
      <c r="B795" s="2"/>
      <c r="C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ht="14.25" customHeight="1">
      <c r="A796" s="2"/>
      <c r="B796" s="2"/>
      <c r="C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ht="14.25" customHeight="1">
      <c r="A797" s="2"/>
      <c r="B797" s="2"/>
      <c r="C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ht="14.25" customHeight="1">
      <c r="A798" s="2"/>
      <c r="B798" s="2"/>
      <c r="C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ht="14.25" customHeight="1">
      <c r="A799" s="2"/>
      <c r="B799" s="2"/>
      <c r="C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ht="14.25" customHeight="1">
      <c r="A800" s="2"/>
      <c r="B800" s="2"/>
      <c r="C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ht="14.25" customHeight="1">
      <c r="A801" s="2"/>
      <c r="B801" s="2"/>
      <c r="C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ht="14.25" customHeight="1">
      <c r="A802" s="2"/>
      <c r="B802" s="2"/>
      <c r="C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ht="14.25" customHeight="1">
      <c r="A803" s="2"/>
      <c r="B803" s="2"/>
      <c r="C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ht="14.25" customHeight="1">
      <c r="A804" s="2"/>
      <c r="B804" s="2"/>
      <c r="C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ht="14.25" customHeight="1">
      <c r="A805" s="2"/>
      <c r="B805" s="2"/>
      <c r="C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ht="14.25" customHeight="1">
      <c r="A806" s="2"/>
      <c r="B806" s="2"/>
      <c r="C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ht="14.25" customHeight="1">
      <c r="A807" s="2"/>
      <c r="B807" s="2"/>
      <c r="C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ht="14.25" customHeight="1">
      <c r="A808" s="2"/>
      <c r="B808" s="2"/>
      <c r="C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ht="14.25" customHeight="1">
      <c r="A809" s="2"/>
      <c r="B809" s="2"/>
      <c r="C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4.25" customHeight="1">
      <c r="A810" s="2"/>
      <c r="B810" s="2"/>
      <c r="C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ht="14.25" customHeight="1">
      <c r="A811" s="2"/>
      <c r="B811" s="2"/>
      <c r="C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ht="14.25" customHeight="1">
      <c r="A812" s="2"/>
      <c r="B812" s="2"/>
      <c r="C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ht="14.25" customHeight="1">
      <c r="A813" s="2"/>
      <c r="B813" s="2"/>
      <c r="C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ht="14.25" customHeight="1">
      <c r="A814" s="2"/>
      <c r="B814" s="2"/>
      <c r="C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ht="14.25" customHeight="1">
      <c r="A815" s="2"/>
      <c r="B815" s="2"/>
      <c r="C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ht="14.25" customHeight="1">
      <c r="A816" s="2"/>
      <c r="B816" s="2"/>
      <c r="C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ht="14.25" customHeight="1">
      <c r="A817" s="2"/>
      <c r="B817" s="2"/>
      <c r="C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ht="14.25" customHeight="1">
      <c r="A818" s="2"/>
      <c r="B818" s="2"/>
      <c r="C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ht="14.25" customHeight="1">
      <c r="A819" s="2"/>
      <c r="B819" s="2"/>
      <c r="C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4.25" customHeight="1">
      <c r="A820" s="2"/>
      <c r="B820" s="2"/>
      <c r="C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ht="14.25" customHeight="1">
      <c r="A821" s="2"/>
      <c r="B821" s="2"/>
      <c r="C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ht="14.25" customHeight="1">
      <c r="A822" s="2"/>
      <c r="B822" s="2"/>
      <c r="C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ht="14.25" customHeight="1">
      <c r="A823" s="2"/>
      <c r="B823" s="2"/>
      <c r="C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ht="14.25" customHeight="1">
      <c r="A824" s="2"/>
      <c r="B824" s="2"/>
      <c r="C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4.25" customHeight="1">
      <c r="A825" s="2"/>
      <c r="B825" s="2"/>
      <c r="C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4.25" customHeight="1">
      <c r="A826" s="2"/>
      <c r="B826" s="2"/>
      <c r="C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ht="14.25" customHeight="1">
      <c r="A827" s="2"/>
      <c r="B827" s="2"/>
      <c r="C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ht="14.25" customHeight="1">
      <c r="A828" s="2"/>
      <c r="B828" s="2"/>
      <c r="C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ht="14.25" customHeight="1">
      <c r="A829" s="2"/>
      <c r="B829" s="2"/>
      <c r="C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4.25" customHeight="1">
      <c r="A830" s="2"/>
      <c r="B830" s="2"/>
      <c r="C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ht="14.25" customHeight="1">
      <c r="A831" s="2"/>
      <c r="B831" s="2"/>
      <c r="C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ht="14.25" customHeight="1">
      <c r="A832" s="2"/>
      <c r="B832" s="2"/>
      <c r="C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ht="14.25" customHeight="1">
      <c r="A833" s="2"/>
      <c r="B833" s="2"/>
      <c r="C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ht="14.25" customHeight="1">
      <c r="A834" s="2"/>
      <c r="B834" s="2"/>
      <c r="C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ht="14.25" customHeight="1">
      <c r="A835" s="2"/>
      <c r="B835" s="2"/>
      <c r="C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ht="14.25" customHeight="1">
      <c r="A836" s="2"/>
      <c r="B836" s="2"/>
      <c r="C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ht="14.25" customHeight="1">
      <c r="A837" s="2"/>
      <c r="B837" s="2"/>
      <c r="C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4.25" customHeight="1">
      <c r="A838" s="2"/>
      <c r="B838" s="2"/>
      <c r="C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4.25" customHeight="1">
      <c r="A839" s="2"/>
      <c r="B839" s="2"/>
      <c r="C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ht="14.25" customHeight="1">
      <c r="A840" s="2"/>
      <c r="B840" s="2"/>
      <c r="C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ht="14.25" customHeight="1">
      <c r="A841" s="2"/>
      <c r="B841" s="2"/>
      <c r="C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ht="14.25" customHeight="1">
      <c r="A842" s="2"/>
      <c r="B842" s="2"/>
      <c r="C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4.25" customHeight="1">
      <c r="A843" s="2"/>
      <c r="B843" s="2"/>
      <c r="C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ht="14.25" customHeight="1">
      <c r="A844" s="2"/>
      <c r="B844" s="2"/>
      <c r="C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4.25" customHeight="1">
      <c r="A845" s="2"/>
      <c r="B845" s="2"/>
      <c r="C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ht="14.25" customHeight="1">
      <c r="A846" s="2"/>
      <c r="B846" s="2"/>
      <c r="C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4.25" customHeight="1">
      <c r="A847" s="2"/>
      <c r="B847" s="2"/>
      <c r="C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ht="14.25" customHeight="1">
      <c r="A848" s="2"/>
      <c r="B848" s="2"/>
      <c r="C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ht="14.25" customHeight="1">
      <c r="A849" s="2"/>
      <c r="B849" s="2"/>
      <c r="C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ht="14.25" customHeight="1">
      <c r="A850" s="2"/>
      <c r="B850" s="2"/>
      <c r="C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ht="14.25" customHeight="1">
      <c r="A851" s="2"/>
      <c r="B851" s="2"/>
      <c r="C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ht="14.25" customHeight="1">
      <c r="A852" s="2"/>
      <c r="B852" s="2"/>
      <c r="C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ht="14.25" customHeight="1">
      <c r="A853" s="2"/>
      <c r="B853" s="2"/>
      <c r="C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ht="14.25" customHeight="1">
      <c r="A854" s="2"/>
      <c r="B854" s="2"/>
      <c r="C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ht="14.25" customHeight="1">
      <c r="A855" s="2"/>
      <c r="B855" s="2"/>
      <c r="C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ht="14.25" customHeight="1">
      <c r="A856" s="2"/>
      <c r="B856" s="2"/>
      <c r="C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ht="14.25" customHeight="1">
      <c r="A857" s="2"/>
      <c r="B857" s="2"/>
      <c r="C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ht="14.25" customHeight="1">
      <c r="A858" s="2"/>
      <c r="B858" s="2"/>
      <c r="C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ht="14.25" customHeight="1">
      <c r="A859" s="2"/>
      <c r="B859" s="2"/>
      <c r="C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ht="14.25" customHeight="1">
      <c r="A860" s="2"/>
      <c r="B860" s="2"/>
      <c r="C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ht="14.25" customHeight="1">
      <c r="A861" s="2"/>
      <c r="B861" s="2"/>
      <c r="C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ht="14.25" customHeight="1">
      <c r="A862" s="2"/>
      <c r="B862" s="2"/>
      <c r="C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ht="14.25" customHeight="1">
      <c r="A863" s="2"/>
      <c r="B863" s="2"/>
      <c r="C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ht="14.25" customHeight="1">
      <c r="A864" s="2"/>
      <c r="B864" s="2"/>
      <c r="C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ht="14.25" customHeight="1">
      <c r="A865" s="2"/>
      <c r="B865" s="2"/>
      <c r="C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ht="14.25" customHeight="1">
      <c r="A866" s="2"/>
      <c r="B866" s="2"/>
      <c r="C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ht="14.25" customHeight="1">
      <c r="A867" s="2"/>
      <c r="B867" s="2"/>
      <c r="C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ht="14.25" customHeight="1">
      <c r="A868" s="2"/>
      <c r="B868" s="2"/>
      <c r="C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ht="14.25" customHeight="1">
      <c r="A869" s="2"/>
      <c r="B869" s="2"/>
      <c r="C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ht="14.25" customHeight="1">
      <c r="A870" s="2"/>
      <c r="B870" s="2"/>
      <c r="C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ht="14.25" customHeight="1">
      <c r="A871" s="2"/>
      <c r="B871" s="2"/>
      <c r="C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ht="14.25" customHeight="1">
      <c r="A872" s="2"/>
      <c r="B872" s="2"/>
      <c r="C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ht="14.25" customHeight="1">
      <c r="A873" s="2"/>
      <c r="B873" s="2"/>
      <c r="C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ht="14.25" customHeight="1">
      <c r="A874" s="2"/>
      <c r="B874" s="2"/>
      <c r="C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ht="14.25" customHeight="1">
      <c r="A875" s="2"/>
      <c r="B875" s="2"/>
      <c r="C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ht="14.25" customHeight="1">
      <c r="A876" s="2"/>
      <c r="B876" s="2"/>
      <c r="C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ht="14.25" customHeight="1">
      <c r="A877" s="2"/>
      <c r="B877" s="2"/>
      <c r="C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4.25" customHeight="1">
      <c r="A878" s="2"/>
      <c r="B878" s="2"/>
      <c r="C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ht="14.25" customHeight="1">
      <c r="A879" s="2"/>
      <c r="B879" s="2"/>
      <c r="C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ht="14.25" customHeight="1">
      <c r="A880" s="2"/>
      <c r="B880" s="2"/>
      <c r="C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ht="14.25" customHeight="1">
      <c r="A881" s="2"/>
      <c r="B881" s="2"/>
      <c r="C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ht="14.25" customHeight="1">
      <c r="A882" s="2"/>
      <c r="B882" s="2"/>
      <c r="C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ht="14.25" customHeight="1">
      <c r="A883" s="2"/>
      <c r="B883" s="2"/>
      <c r="C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4.25" customHeight="1">
      <c r="A884" s="2"/>
      <c r="B884" s="2"/>
      <c r="C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4.25" customHeight="1">
      <c r="A885" s="2"/>
      <c r="B885" s="2"/>
      <c r="C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ht="14.25" customHeight="1">
      <c r="A886" s="2"/>
      <c r="B886" s="2"/>
      <c r="C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ht="14.25" customHeight="1">
      <c r="A887" s="2"/>
      <c r="B887" s="2"/>
      <c r="C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ht="14.25" customHeight="1">
      <c r="A888" s="2"/>
      <c r="B888" s="2"/>
      <c r="C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ht="14.25" customHeight="1">
      <c r="A889" s="2"/>
      <c r="B889" s="2"/>
      <c r="C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ht="14.25" customHeight="1">
      <c r="A890" s="2"/>
      <c r="B890" s="2"/>
      <c r="C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ht="14.25" customHeight="1">
      <c r="A891" s="2"/>
      <c r="B891" s="2"/>
      <c r="C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ht="14.25" customHeight="1">
      <c r="A892" s="2"/>
      <c r="B892" s="2"/>
      <c r="C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ht="14.25" customHeight="1">
      <c r="A893" s="2"/>
      <c r="B893" s="2"/>
      <c r="C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ht="14.25" customHeight="1">
      <c r="A894" s="2"/>
      <c r="B894" s="2"/>
      <c r="C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ht="14.25" customHeight="1">
      <c r="A895" s="2"/>
      <c r="B895" s="2"/>
      <c r="C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ht="14.25" customHeight="1">
      <c r="A896" s="2"/>
      <c r="B896" s="2"/>
      <c r="C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ht="14.25" customHeight="1">
      <c r="A897" s="2"/>
      <c r="B897" s="2"/>
      <c r="C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ht="14.25" customHeight="1">
      <c r="A898" s="2"/>
      <c r="B898" s="2"/>
      <c r="C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ht="14.25" customHeight="1">
      <c r="A899" s="2"/>
      <c r="B899" s="2"/>
      <c r="C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ht="14.25" customHeight="1">
      <c r="A900" s="2"/>
      <c r="B900" s="2"/>
      <c r="C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ht="14.25" customHeight="1">
      <c r="A901" s="2"/>
      <c r="B901" s="2"/>
      <c r="C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ht="14.25" customHeight="1">
      <c r="A902" s="2"/>
      <c r="B902" s="2"/>
      <c r="C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ht="14.25" customHeight="1">
      <c r="A903" s="2"/>
      <c r="B903" s="2"/>
      <c r="C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ht="14.25" customHeight="1">
      <c r="A904" s="2"/>
      <c r="B904" s="2"/>
      <c r="C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ht="14.25" customHeight="1">
      <c r="A905" s="2"/>
      <c r="B905" s="2"/>
      <c r="C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ht="14.25" customHeight="1">
      <c r="A906" s="2"/>
      <c r="B906" s="2"/>
      <c r="C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ht="14.25" customHeight="1">
      <c r="A907" s="2"/>
      <c r="B907" s="2"/>
      <c r="C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ht="14.25" customHeight="1">
      <c r="A908" s="2"/>
      <c r="B908" s="2"/>
      <c r="C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ht="14.25" customHeight="1">
      <c r="A909" s="2"/>
      <c r="B909" s="2"/>
      <c r="C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ht="14.25" customHeight="1">
      <c r="A910" s="2"/>
      <c r="B910" s="2"/>
      <c r="C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ht="14.25" customHeight="1">
      <c r="A911" s="2"/>
      <c r="B911" s="2"/>
      <c r="C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ht="14.25" customHeight="1">
      <c r="A912" s="2"/>
      <c r="B912" s="2"/>
      <c r="C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ht="14.25" customHeight="1">
      <c r="A913" s="2"/>
      <c r="B913" s="2"/>
      <c r="C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ht="14.25" customHeight="1">
      <c r="A914" s="2"/>
      <c r="B914" s="2"/>
      <c r="C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ht="14.25" customHeight="1">
      <c r="A915" s="2"/>
      <c r="B915" s="2"/>
      <c r="C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ht="14.25" customHeight="1">
      <c r="A916" s="2"/>
      <c r="B916" s="2"/>
      <c r="C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ht="14.25" customHeight="1">
      <c r="A917" s="2"/>
      <c r="B917" s="2"/>
      <c r="C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ht="14.25" customHeight="1">
      <c r="A918" s="2"/>
      <c r="B918" s="2"/>
      <c r="C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ht="14.25" customHeight="1">
      <c r="A919" s="2"/>
      <c r="B919" s="2"/>
      <c r="C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ht="14.25" customHeight="1">
      <c r="A920" s="2"/>
      <c r="B920" s="2"/>
      <c r="C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ht="14.25" customHeight="1">
      <c r="A921" s="2"/>
      <c r="B921" s="2"/>
      <c r="C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ht="14.25" customHeight="1">
      <c r="A922" s="2"/>
      <c r="B922" s="2"/>
      <c r="C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ht="14.25" customHeight="1">
      <c r="A923" s="2"/>
      <c r="B923" s="2"/>
      <c r="C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ht="14.25" customHeight="1">
      <c r="A924" s="2"/>
      <c r="B924" s="2"/>
      <c r="C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ht="14.25" customHeight="1">
      <c r="A925" s="2"/>
      <c r="B925" s="2"/>
      <c r="C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ht="14.25" customHeight="1">
      <c r="A926" s="2"/>
      <c r="B926" s="2"/>
      <c r="C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ht="14.25" customHeight="1">
      <c r="A927" s="2"/>
      <c r="B927" s="2"/>
      <c r="C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ht="14.25" customHeight="1">
      <c r="A928" s="2"/>
      <c r="B928" s="2"/>
      <c r="C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ht="14.25" customHeight="1">
      <c r="A929" s="2"/>
      <c r="B929" s="2"/>
      <c r="C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ht="14.25" customHeight="1">
      <c r="A930" s="2"/>
      <c r="B930" s="2"/>
      <c r="C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ht="14.25" customHeight="1">
      <c r="A931" s="2"/>
      <c r="B931" s="2"/>
      <c r="C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ht="14.25" customHeight="1">
      <c r="A932" s="2"/>
      <c r="B932" s="2"/>
      <c r="C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ht="14.25" customHeight="1">
      <c r="A933" s="2"/>
      <c r="B933" s="2"/>
      <c r="C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ht="14.25" customHeight="1">
      <c r="A934" s="2"/>
      <c r="B934" s="2"/>
      <c r="C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ht="14.25" customHeight="1">
      <c r="A935" s="2"/>
      <c r="B935" s="2"/>
      <c r="C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ht="14.25" customHeight="1">
      <c r="A936" s="2"/>
      <c r="B936" s="2"/>
      <c r="C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ht="14.25" customHeight="1">
      <c r="A937" s="2"/>
      <c r="B937" s="2"/>
      <c r="C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ht="14.25" customHeight="1">
      <c r="A938" s="2"/>
      <c r="B938" s="2"/>
      <c r="C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ht="14.25" customHeight="1">
      <c r="A939" s="2"/>
      <c r="B939" s="2"/>
      <c r="C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ht="14.25" customHeight="1">
      <c r="A940" s="2"/>
      <c r="B940" s="2"/>
      <c r="C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ht="14.25" customHeight="1">
      <c r="A941" s="2"/>
      <c r="B941" s="2"/>
      <c r="C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ht="14.25" customHeight="1">
      <c r="A942" s="2"/>
      <c r="B942" s="2"/>
      <c r="C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ht="14.25" customHeight="1">
      <c r="A943" s="2"/>
      <c r="B943" s="2"/>
      <c r="C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ht="14.25" customHeight="1">
      <c r="A944" s="2"/>
      <c r="B944" s="2"/>
      <c r="C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ht="14.25" customHeight="1">
      <c r="A945" s="2"/>
      <c r="B945" s="2"/>
      <c r="C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ht="14.25" customHeight="1">
      <c r="A946" s="2"/>
      <c r="B946" s="2"/>
      <c r="C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ht="14.25" customHeight="1">
      <c r="A947" s="2"/>
      <c r="B947" s="2"/>
      <c r="C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ht="14.25" customHeight="1">
      <c r="A948" s="2"/>
      <c r="B948" s="2"/>
      <c r="C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ht="14.25" customHeight="1">
      <c r="A949" s="2"/>
      <c r="B949" s="2"/>
      <c r="C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ht="14.25" customHeight="1">
      <c r="A950" s="2"/>
      <c r="B950" s="2"/>
      <c r="C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ht="14.25" customHeight="1">
      <c r="A951" s="2"/>
      <c r="B951" s="2"/>
      <c r="C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ht="14.25" customHeight="1">
      <c r="A952" s="2"/>
      <c r="B952" s="2"/>
      <c r="C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ht="14.25" customHeight="1">
      <c r="A953" s="2"/>
      <c r="B953" s="2"/>
      <c r="C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ht="14.25" customHeight="1">
      <c r="A954" s="2"/>
      <c r="B954" s="2"/>
      <c r="C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ht="14.25" customHeight="1">
      <c r="A955" s="2"/>
      <c r="B955" s="2"/>
      <c r="C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ht="14.25" customHeight="1">
      <c r="A956" s="2"/>
      <c r="B956" s="2"/>
      <c r="C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ht="14.25" customHeight="1">
      <c r="A957" s="2"/>
      <c r="B957" s="2"/>
      <c r="C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ht="14.25" customHeight="1">
      <c r="A958" s="2"/>
      <c r="B958" s="2"/>
      <c r="C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ht="14.25" customHeight="1">
      <c r="A959" s="2"/>
      <c r="B959" s="2"/>
      <c r="C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ht="14.25" customHeight="1">
      <c r="A960" s="2"/>
      <c r="B960" s="2"/>
      <c r="C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ht="14.25" customHeight="1">
      <c r="A961" s="2"/>
      <c r="B961" s="2"/>
      <c r="C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ht="14.25" customHeight="1">
      <c r="A962" s="2"/>
      <c r="B962" s="2"/>
      <c r="C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ht="14.25" customHeight="1">
      <c r="A963" s="2"/>
      <c r="B963" s="2"/>
      <c r="C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ht="14.25" customHeight="1">
      <c r="A964" s="2"/>
      <c r="B964" s="2"/>
      <c r="C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ht="14.25" customHeight="1">
      <c r="A965" s="2"/>
      <c r="B965" s="2"/>
      <c r="C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ht="14.25" customHeight="1">
      <c r="A966" s="2"/>
      <c r="B966" s="2"/>
      <c r="C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ht="14.25" customHeight="1">
      <c r="A967" s="2"/>
      <c r="B967" s="2"/>
      <c r="C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ht="14.25" customHeight="1">
      <c r="A968" s="2"/>
      <c r="B968" s="2"/>
      <c r="C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ht="14.25" customHeight="1">
      <c r="A969" s="2"/>
      <c r="B969" s="2"/>
      <c r="C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ht="14.25" customHeight="1">
      <c r="A970" s="2"/>
      <c r="B970" s="2"/>
      <c r="C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ht="14.25" customHeight="1">
      <c r="A971" s="2"/>
      <c r="B971" s="2"/>
      <c r="C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ht="14.25" customHeight="1">
      <c r="A972" s="2"/>
      <c r="B972" s="2"/>
      <c r="C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ht="14.25" customHeight="1">
      <c r="A973" s="2"/>
      <c r="B973" s="2"/>
      <c r="C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ht="14.25" customHeight="1">
      <c r="A974" s="2"/>
      <c r="B974" s="2"/>
      <c r="C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ht="14.25" customHeight="1">
      <c r="A975" s="2"/>
      <c r="B975" s="2"/>
      <c r="C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ht="14.25" customHeight="1">
      <c r="A976" s="2"/>
      <c r="B976" s="2"/>
      <c r="C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ht="14.25" customHeight="1">
      <c r="A977" s="2"/>
      <c r="B977" s="2"/>
      <c r="C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ht="14.25" customHeight="1">
      <c r="A978" s="2"/>
      <c r="B978" s="2"/>
      <c r="C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ht="14.25" customHeight="1">
      <c r="A979" s="2"/>
      <c r="B979" s="2"/>
      <c r="C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ht="14.25" customHeight="1">
      <c r="A980" s="2"/>
      <c r="B980" s="2"/>
      <c r="C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ht="14.25" customHeight="1">
      <c r="A981" s="2"/>
      <c r="B981" s="2"/>
      <c r="C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ht="14.25" customHeight="1">
      <c r="A982" s="2"/>
      <c r="B982" s="2"/>
      <c r="C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ht="14.25" customHeight="1">
      <c r="A983" s="2"/>
      <c r="B983" s="2"/>
      <c r="C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ht="14.25" customHeight="1">
      <c r="A984" s="2"/>
      <c r="B984" s="2"/>
      <c r="C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ht="14.25" customHeight="1">
      <c r="A985" s="2"/>
      <c r="B985" s="2"/>
      <c r="C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ht="14.25" customHeight="1">
      <c r="A986" s="2"/>
      <c r="B986" s="2"/>
      <c r="C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ht="14.25" customHeight="1">
      <c r="A987" s="2"/>
      <c r="B987" s="2"/>
      <c r="C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ht="14.25" customHeight="1">
      <c r="A988" s="2"/>
      <c r="B988" s="2"/>
      <c r="C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1:15" ht="14.25" customHeight="1">
      <c r="A989" s="2"/>
      <c r="B989" s="2"/>
      <c r="C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1:15" ht="14.25" customHeight="1">
      <c r="A990" s="2"/>
      <c r="B990" s="2"/>
      <c r="C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1:15" ht="14.25" customHeight="1">
      <c r="A991" s="2"/>
      <c r="B991" s="2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1:15" ht="14.25" customHeight="1">
      <c r="A992" s="2"/>
      <c r="B992" s="2"/>
      <c r="C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1:15" ht="14.25" customHeight="1">
      <c r="A993" s="2"/>
      <c r="B993" s="2"/>
      <c r="C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1:15" ht="14.25" customHeight="1">
      <c r="A994" s="2"/>
      <c r="B994" s="2"/>
      <c r="C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1:15" ht="14.25" customHeight="1">
      <c r="A995" s="2"/>
      <c r="B995" s="2"/>
      <c r="C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1:15" ht="14.25" customHeight="1">
      <c r="A996" s="2"/>
      <c r="B996" s="2"/>
      <c r="C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1:15" ht="14.25" customHeight="1">
      <c r="A997" s="2"/>
      <c r="B997" s="2"/>
      <c r="C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1:15" ht="14.25" customHeight="1">
      <c r="A998" s="2"/>
      <c r="B998" s="2"/>
      <c r="C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1:15" ht="14.25" customHeight="1">
      <c r="A999" s="2"/>
      <c r="B999" s="2"/>
      <c r="C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spans="1:15" ht="14.25" customHeight="1">
      <c r="A1000" s="2"/>
      <c r="B1000" s="2"/>
      <c r="C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  <row r="1001" spans="1:15" ht="14.25" customHeight="1">
      <c r="A1001" s="2"/>
      <c r="B1001" s="2"/>
      <c r="C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</row>
    <row r="1002" spans="1:15" ht="14.25" customHeight="1">
      <c r="A1002" s="2"/>
      <c r="B1002" s="2"/>
      <c r="C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</row>
    <row r="1003" spans="1:15" ht="14.25" customHeight="1">
      <c r="A1003" s="2"/>
      <c r="B1003" s="2"/>
      <c r="C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</row>
    <row r="1004" spans="1:15" ht="14.25" customHeight="1">
      <c r="A1004" s="2"/>
      <c r="B1004" s="2"/>
      <c r="C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</row>
    <row r="1005" spans="1:15" ht="14.25" customHeight="1">
      <c r="A1005" s="2"/>
      <c r="B1005" s="2"/>
      <c r="C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</row>
    <row r="1006" spans="1:15" ht="14.25" customHeight="1">
      <c r="A1006" s="2"/>
      <c r="B1006" s="2"/>
      <c r="C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</row>
    <row r="1007" spans="1:15" ht="14.25" customHeight="1">
      <c r="A1007" s="2"/>
      <c r="B1007" s="2"/>
      <c r="C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</row>
    <row r="1008" spans="1:15" ht="14.25" customHeight="1">
      <c r="A1008" s="2"/>
      <c r="B1008" s="2"/>
      <c r="C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</row>
    <row r="1009" spans="1:15" ht="14.25" customHeight="1">
      <c r="A1009" s="2"/>
      <c r="B1009" s="2"/>
      <c r="C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</row>
    <row r="1010" spans="1:15" ht="14.25" customHeight="1">
      <c r="A1010" s="2"/>
      <c r="B1010" s="2"/>
      <c r="C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</row>
  </sheetData>
  <mergeCells count="1">
    <mergeCell ref="B2:E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201"/>
  <sheetViews>
    <sheetView showGridLines="0" zoomScale="64" zoomScaleNormal="60" workbookViewId="0">
      <selection activeCell="C30" sqref="C30"/>
    </sheetView>
  </sheetViews>
  <sheetFormatPr defaultColWidth="12.58203125" defaultRowHeight="15" customHeight="1"/>
  <cols>
    <col min="1" max="1" width="8" customWidth="1"/>
    <col min="2" max="2" width="51.83203125" style="108" customWidth="1"/>
    <col min="3" max="3" width="66.25" customWidth="1"/>
    <col min="4" max="4" width="117.58203125" customWidth="1"/>
    <col min="5" max="5" width="17.25" customWidth="1"/>
    <col min="6" max="7" width="16.08203125" customWidth="1"/>
    <col min="8" max="8" width="21.08203125" customWidth="1"/>
    <col min="9" max="9" width="16.08203125" customWidth="1"/>
    <col min="10" max="10" width="3" customWidth="1"/>
    <col min="11" max="11" width="54.75" customWidth="1"/>
    <col min="12" max="12" width="54.75" style="304" customWidth="1"/>
    <col min="13" max="13" width="13.33203125" customWidth="1"/>
    <col min="14" max="14" width="10.58203125" customWidth="1"/>
    <col min="15" max="15" width="11" customWidth="1"/>
    <col min="16" max="16" width="8" customWidth="1"/>
    <col min="17" max="17" width="10.58203125" customWidth="1"/>
    <col min="18" max="18" width="9.75" customWidth="1"/>
  </cols>
  <sheetData>
    <row r="1" spans="1:18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417"/>
      <c r="M1" s="2"/>
      <c r="N1" s="2"/>
      <c r="O1" s="2"/>
      <c r="P1" s="2"/>
      <c r="Q1" s="2"/>
      <c r="R1" s="2"/>
    </row>
    <row r="2" spans="1:18" ht="33" customHeight="1" thickBot="1">
      <c r="A2" s="2"/>
      <c r="B2" s="1" t="s">
        <v>640</v>
      </c>
      <c r="C2" s="2"/>
      <c r="D2" s="2"/>
      <c r="E2" s="2"/>
      <c r="F2" s="2"/>
      <c r="G2" s="2"/>
      <c r="H2" s="2"/>
      <c r="I2" s="2"/>
      <c r="J2" s="2"/>
      <c r="K2" s="2"/>
      <c r="L2" s="417"/>
      <c r="M2" s="2"/>
      <c r="N2" s="2"/>
      <c r="O2" s="2"/>
      <c r="P2" s="2"/>
      <c r="Q2" s="2"/>
      <c r="R2" s="2"/>
    </row>
    <row r="3" spans="1:18" s="121" customFormat="1" ht="50.25" customHeight="1" thickBot="1">
      <c r="A3" s="120"/>
      <c r="B3" s="160"/>
      <c r="C3" s="160"/>
      <c r="D3" s="160"/>
      <c r="E3" s="175" t="s">
        <v>64</v>
      </c>
      <c r="F3" s="176" t="s">
        <v>65</v>
      </c>
      <c r="G3" s="176" t="s">
        <v>66</v>
      </c>
      <c r="H3" s="176" t="s">
        <v>67</v>
      </c>
      <c r="I3" s="177" t="s">
        <v>68</v>
      </c>
      <c r="J3" s="170"/>
      <c r="K3" s="120"/>
      <c r="L3" s="120"/>
      <c r="M3" s="120"/>
      <c r="N3" s="120"/>
      <c r="O3" s="120"/>
      <c r="P3" s="120"/>
      <c r="Q3" s="120"/>
      <c r="R3" s="120"/>
    </row>
    <row r="4" spans="1:18" ht="13.5" customHeight="1" thickBot="1">
      <c r="A4" s="2"/>
      <c r="B4" s="178" t="s">
        <v>69</v>
      </c>
      <c r="C4" s="179"/>
      <c r="D4" s="179"/>
      <c r="E4" s="474">
        <v>30851.072615483143</v>
      </c>
      <c r="F4" s="475">
        <v>932.48569973150018</v>
      </c>
      <c r="G4" s="475">
        <v>1585.8030000000001</v>
      </c>
      <c r="H4" s="476">
        <v>-12874.468019620457</v>
      </c>
      <c r="I4" s="477">
        <f>SUM(E4:H4)</f>
        <v>20494.893295594185</v>
      </c>
      <c r="J4" s="171"/>
      <c r="K4" s="7"/>
      <c r="L4" s="7"/>
      <c r="M4" s="2"/>
      <c r="N4" s="2"/>
      <c r="O4" s="2"/>
      <c r="P4" s="2"/>
      <c r="Q4" s="2"/>
      <c r="R4" s="2"/>
    </row>
    <row r="5" spans="1:18" ht="13.5" customHeight="1">
      <c r="A5" s="2"/>
      <c r="B5" s="163"/>
      <c r="C5" s="163"/>
      <c r="D5" s="163"/>
      <c r="E5" s="388"/>
      <c r="F5" s="163"/>
      <c r="G5" s="163"/>
      <c r="H5" s="163"/>
      <c r="I5" s="163"/>
      <c r="J5" s="2"/>
      <c r="K5" s="2"/>
      <c r="L5" s="417"/>
      <c r="M5" s="2"/>
      <c r="N5" s="2"/>
      <c r="O5" s="2"/>
      <c r="P5" s="2"/>
      <c r="Q5" s="2"/>
      <c r="R5" s="2"/>
    </row>
    <row r="6" spans="1:18" ht="13.5" customHeight="1" thickBot="1">
      <c r="A6" s="2"/>
      <c r="B6" s="182" t="s">
        <v>70</v>
      </c>
      <c r="C6" s="156"/>
      <c r="D6" s="156"/>
      <c r="E6" s="156"/>
      <c r="F6" s="156"/>
      <c r="G6" s="156"/>
      <c r="H6" s="156"/>
      <c r="I6" s="156"/>
      <c r="J6" s="122"/>
      <c r="K6" s="7"/>
      <c r="L6" s="7"/>
      <c r="M6" s="2"/>
      <c r="N6" s="2"/>
      <c r="O6" s="2"/>
      <c r="P6" s="2"/>
      <c r="Q6" s="2"/>
      <c r="R6" s="2"/>
    </row>
    <row r="7" spans="1:18" ht="42.65" customHeight="1" thickBot="1">
      <c r="A7" s="122"/>
      <c r="B7" s="214" t="s">
        <v>71</v>
      </c>
      <c r="C7" s="215" t="s">
        <v>72</v>
      </c>
      <c r="D7" s="216" t="s">
        <v>73</v>
      </c>
      <c r="E7" s="222" t="s">
        <v>64</v>
      </c>
      <c r="F7" s="222" t="s">
        <v>65</v>
      </c>
      <c r="G7" s="222" t="s">
        <v>66</v>
      </c>
      <c r="H7" s="222" t="s">
        <v>67</v>
      </c>
      <c r="I7" s="223" t="s">
        <v>68</v>
      </c>
      <c r="J7" s="172"/>
      <c r="K7" s="122"/>
      <c r="L7" s="122"/>
      <c r="M7" s="2"/>
      <c r="N7" s="2"/>
      <c r="O7" s="2"/>
      <c r="P7" s="2"/>
      <c r="Q7" s="2"/>
      <c r="R7" s="2"/>
    </row>
    <row r="8" spans="1:18" ht="15" customHeight="1">
      <c r="A8" s="2"/>
      <c r="B8" s="211"/>
      <c r="C8" s="478"/>
      <c r="D8" s="478"/>
      <c r="E8" s="224"/>
      <c r="F8" s="224"/>
      <c r="G8" s="224"/>
      <c r="H8" s="224"/>
      <c r="I8" s="225"/>
      <c r="J8" s="217"/>
      <c r="K8" s="2"/>
      <c r="L8" s="243"/>
      <c r="M8" s="2"/>
      <c r="N8" s="2"/>
      <c r="O8" s="2"/>
      <c r="P8" s="2"/>
      <c r="Q8" s="2"/>
      <c r="R8" s="2"/>
    </row>
    <row r="9" spans="1:18" ht="13.5" customHeight="1">
      <c r="A9" s="122"/>
      <c r="B9" s="212" t="s">
        <v>74</v>
      </c>
      <c r="C9" s="151" t="s">
        <v>75</v>
      </c>
      <c r="D9" s="151" t="s">
        <v>76</v>
      </c>
      <c r="E9" s="226">
        <v>4724.7906508949018</v>
      </c>
      <c r="F9" s="226">
        <v>0</v>
      </c>
      <c r="G9" s="226">
        <v>0</v>
      </c>
      <c r="H9" s="226">
        <v>0</v>
      </c>
      <c r="I9" s="227">
        <f>SUM(E9:H9)</f>
        <v>4724.7906508949018</v>
      </c>
      <c r="J9" s="157"/>
      <c r="K9" s="122"/>
      <c r="L9" s="122"/>
      <c r="M9" s="2"/>
      <c r="N9" s="2"/>
      <c r="O9" s="2"/>
      <c r="P9" s="2"/>
      <c r="Q9" s="2"/>
      <c r="R9" s="2"/>
    </row>
    <row r="10" spans="1:18" ht="13.5" customHeight="1">
      <c r="A10" s="122"/>
      <c r="B10" s="204" t="s">
        <v>77</v>
      </c>
      <c r="C10" s="155"/>
      <c r="D10" s="155"/>
      <c r="E10" s="228">
        <f>SUM(E9)</f>
        <v>4724.7906508949018</v>
      </c>
      <c r="F10" s="229">
        <f>SUM(F9)</f>
        <v>0</v>
      </c>
      <c r="G10" s="230">
        <f>SUM(G9)</f>
        <v>0</v>
      </c>
      <c r="H10" s="228">
        <f>SUM(H9)</f>
        <v>0</v>
      </c>
      <c r="I10" s="231">
        <f>SUM(E10:H10)</f>
        <v>4724.7906508949018</v>
      </c>
      <c r="J10" s="157"/>
      <c r="K10" s="122"/>
      <c r="L10" s="122"/>
      <c r="M10" s="2"/>
      <c r="N10" s="2"/>
      <c r="O10" s="2"/>
      <c r="P10" s="2"/>
      <c r="Q10" s="2"/>
      <c r="R10" s="2"/>
    </row>
    <row r="11" spans="1:18" ht="13.5" customHeight="1">
      <c r="A11" s="2"/>
      <c r="B11" s="203"/>
      <c r="C11" s="156"/>
      <c r="D11" s="156"/>
      <c r="E11" s="232"/>
      <c r="F11" s="232"/>
      <c r="G11" s="232"/>
      <c r="H11" s="232"/>
      <c r="I11" s="233"/>
      <c r="J11" s="157"/>
      <c r="K11" s="122"/>
      <c r="L11" s="122"/>
      <c r="M11" s="2"/>
      <c r="N11" s="2"/>
      <c r="O11" s="2"/>
      <c r="P11" s="2"/>
      <c r="Q11" s="2"/>
      <c r="R11" s="2"/>
    </row>
    <row r="12" spans="1:18" ht="13.5" customHeight="1">
      <c r="A12" s="122"/>
      <c r="B12" s="203" t="s">
        <v>78</v>
      </c>
      <c r="C12" s="164" t="s">
        <v>79</v>
      </c>
      <c r="D12" s="156" t="s">
        <v>80</v>
      </c>
      <c r="E12" s="234">
        <v>0.78713692648680023</v>
      </c>
      <c r="F12" s="235">
        <v>0</v>
      </c>
      <c r="G12" s="235">
        <v>0</v>
      </c>
      <c r="H12" s="235">
        <v>0</v>
      </c>
      <c r="I12" s="236">
        <f>SUM(E12:H12)</f>
        <v>0.78713692648680023</v>
      </c>
      <c r="J12" s="153"/>
      <c r="K12" s="122"/>
      <c r="L12" s="122"/>
      <c r="M12" s="2"/>
      <c r="N12" s="2"/>
      <c r="O12" s="2"/>
      <c r="P12" s="2"/>
      <c r="Q12" s="2"/>
      <c r="R12" s="2"/>
    </row>
    <row r="13" spans="1:18" ht="13.5" customHeight="1">
      <c r="A13" s="122"/>
      <c r="B13" s="203"/>
      <c r="C13" s="181" t="s">
        <v>81</v>
      </c>
      <c r="D13" s="156" t="s">
        <v>82</v>
      </c>
      <c r="E13" s="234">
        <v>0</v>
      </c>
      <c r="F13" s="237">
        <v>1.9331517811680672</v>
      </c>
      <c r="G13" s="235">
        <v>0</v>
      </c>
      <c r="H13" s="235">
        <v>0</v>
      </c>
      <c r="I13" s="236">
        <f>SUM(E13:H13)</f>
        <v>1.9331517811680672</v>
      </c>
      <c r="J13" s="153"/>
      <c r="K13" s="342"/>
      <c r="L13" s="342"/>
      <c r="M13" s="2"/>
      <c r="N13" s="2"/>
      <c r="O13" s="2"/>
      <c r="P13" s="2"/>
      <c r="Q13" s="2"/>
      <c r="R13" s="2"/>
    </row>
    <row r="14" spans="1:18" ht="13.5" customHeight="1">
      <c r="A14" s="149"/>
      <c r="B14" s="563" t="s">
        <v>83</v>
      </c>
      <c r="C14" s="564"/>
      <c r="D14" s="564"/>
      <c r="E14" s="228">
        <f>SUM(E12:E13)</f>
        <v>0.78713692648680023</v>
      </c>
      <c r="F14" s="228">
        <f>SUM(F12:F13)</f>
        <v>1.9331517811680672</v>
      </c>
      <c r="G14" s="228">
        <f>SUM(G12:G13)</f>
        <v>0</v>
      </c>
      <c r="H14" s="228">
        <f>SUM(H12:H13)</f>
        <v>0</v>
      </c>
      <c r="I14" s="231">
        <f>SUM(E14:H14)</f>
        <v>2.7202887076548672</v>
      </c>
      <c r="J14" s="173"/>
      <c r="K14" s="221"/>
      <c r="L14" s="221"/>
      <c r="M14" s="2"/>
      <c r="N14" s="2"/>
      <c r="O14" s="2"/>
      <c r="P14" s="2"/>
      <c r="Q14" s="2"/>
      <c r="R14" s="2"/>
    </row>
    <row r="15" spans="1:18" ht="13.5" customHeight="1">
      <c r="A15" s="149"/>
      <c r="B15" s="203"/>
      <c r="C15" s="156"/>
      <c r="D15" s="156"/>
      <c r="E15" s="238"/>
      <c r="F15" s="238"/>
      <c r="G15" s="238"/>
      <c r="H15" s="238"/>
      <c r="I15" s="239"/>
      <c r="J15" s="149"/>
      <c r="K15" s="122"/>
      <c r="L15" s="122"/>
      <c r="M15" s="2"/>
      <c r="N15" s="2"/>
      <c r="O15" s="2"/>
      <c r="P15" s="2"/>
      <c r="Q15" s="2"/>
      <c r="R15" s="2"/>
    </row>
    <row r="16" spans="1:18" ht="13.5" customHeight="1">
      <c r="A16" s="122"/>
      <c r="B16" s="569" t="s">
        <v>381</v>
      </c>
      <c r="C16" s="562" t="s">
        <v>85</v>
      </c>
      <c r="D16" s="156" t="s">
        <v>86</v>
      </c>
      <c r="E16" s="234">
        <v>-1.3464241076754018</v>
      </c>
      <c r="F16" s="235">
        <v>0</v>
      </c>
      <c r="G16" s="235">
        <v>0</v>
      </c>
      <c r="H16" s="235">
        <v>0</v>
      </c>
      <c r="I16" s="236">
        <f t="shared" ref="I16:I38" si="0">SUM(E16:H16)</f>
        <v>-1.3464241076754018</v>
      </c>
      <c r="J16" s="153"/>
      <c r="K16" s="122"/>
      <c r="L16" s="122"/>
      <c r="M16" s="2"/>
      <c r="N16" s="2"/>
      <c r="O16" s="2"/>
      <c r="P16" s="2"/>
      <c r="Q16" s="2"/>
      <c r="R16" s="2"/>
    </row>
    <row r="17" spans="1:18" ht="13.5" customHeight="1">
      <c r="A17" s="122"/>
      <c r="B17" s="559"/>
      <c r="C17" s="562"/>
      <c r="D17" s="156" t="s">
        <v>86</v>
      </c>
      <c r="E17" s="234">
        <v>-56.261293070722147</v>
      </c>
      <c r="F17" s="235">
        <v>0</v>
      </c>
      <c r="G17" s="235">
        <v>0</v>
      </c>
      <c r="H17" s="235">
        <v>0</v>
      </c>
      <c r="I17" s="236">
        <f t="shared" si="0"/>
        <v>-56.261293070722147</v>
      </c>
      <c r="J17" s="153"/>
      <c r="K17" s="122"/>
      <c r="L17" s="122"/>
      <c r="M17" s="2"/>
      <c r="N17" s="2"/>
      <c r="O17" s="2"/>
      <c r="P17" s="2"/>
      <c r="Q17" s="2"/>
      <c r="R17" s="2"/>
    </row>
    <row r="18" spans="1:18" ht="13.5" customHeight="1">
      <c r="A18" s="122"/>
      <c r="B18" s="559"/>
      <c r="C18" s="562"/>
      <c r="D18" s="156" t="s">
        <v>387</v>
      </c>
      <c r="E18" s="234">
        <v>318.97004389273104</v>
      </c>
      <c r="F18" s="235">
        <v>0</v>
      </c>
      <c r="G18" s="235">
        <v>0</v>
      </c>
      <c r="H18" s="235">
        <v>0</v>
      </c>
      <c r="I18" s="236">
        <f t="shared" si="0"/>
        <v>318.97004389273104</v>
      </c>
      <c r="J18" s="153"/>
      <c r="K18" s="122"/>
      <c r="L18" s="122"/>
      <c r="M18" s="2"/>
      <c r="N18" s="2"/>
      <c r="O18" s="2"/>
      <c r="P18" s="2"/>
      <c r="Q18" s="2"/>
      <c r="R18" s="2"/>
    </row>
    <row r="19" spans="1:18" ht="13.5" customHeight="1">
      <c r="A19" s="122"/>
      <c r="B19" s="559"/>
      <c r="C19" s="562"/>
      <c r="D19" s="156" t="s">
        <v>87</v>
      </c>
      <c r="E19" s="234">
        <v>48.32879452920168</v>
      </c>
      <c r="F19" s="235">
        <v>0</v>
      </c>
      <c r="G19" s="235">
        <v>0</v>
      </c>
      <c r="H19" s="235">
        <v>0</v>
      </c>
      <c r="I19" s="236">
        <f t="shared" si="0"/>
        <v>48.32879452920168</v>
      </c>
      <c r="J19" s="153"/>
      <c r="K19" s="122"/>
      <c r="L19" s="122"/>
      <c r="M19" s="2"/>
      <c r="N19" s="2"/>
      <c r="O19" s="2"/>
      <c r="P19" s="2"/>
      <c r="Q19" s="2"/>
      <c r="R19" s="2"/>
    </row>
    <row r="20" spans="1:18" ht="13.5" customHeight="1">
      <c r="A20" s="122"/>
      <c r="B20" s="559"/>
      <c r="C20" s="562" t="s">
        <v>81</v>
      </c>
      <c r="D20" s="158" t="s">
        <v>86</v>
      </c>
      <c r="E20" s="234">
        <v>-0.50772606801904518</v>
      </c>
      <c r="F20" s="235">
        <v>0</v>
      </c>
      <c r="G20" s="235">
        <v>0</v>
      </c>
      <c r="H20" s="235">
        <v>0</v>
      </c>
      <c r="I20" s="236">
        <f t="shared" si="0"/>
        <v>-0.50772606801904518</v>
      </c>
      <c r="J20" s="153"/>
      <c r="K20" s="122"/>
      <c r="L20" s="122"/>
      <c r="M20" s="2"/>
      <c r="N20" s="2"/>
      <c r="O20" s="2"/>
      <c r="P20" s="2"/>
      <c r="Q20" s="2"/>
      <c r="R20" s="2"/>
    </row>
    <row r="21" spans="1:18" ht="13.5" customHeight="1">
      <c r="A21" s="122"/>
      <c r="B21" s="559"/>
      <c r="C21" s="562"/>
      <c r="D21" s="158" t="s">
        <v>86</v>
      </c>
      <c r="E21" s="234">
        <v>-31.761574819538406</v>
      </c>
      <c r="F21" s="235">
        <v>0</v>
      </c>
      <c r="G21" s="235">
        <v>0</v>
      </c>
      <c r="H21" s="235">
        <v>0</v>
      </c>
      <c r="I21" s="236">
        <f t="shared" si="0"/>
        <v>-31.761574819538406</v>
      </c>
      <c r="J21" s="153"/>
      <c r="K21" s="122"/>
      <c r="L21" s="122"/>
      <c r="M21" s="2"/>
      <c r="N21" s="2"/>
      <c r="O21" s="2"/>
      <c r="P21" s="2"/>
      <c r="Q21" s="2"/>
      <c r="R21" s="2"/>
    </row>
    <row r="22" spans="1:18" ht="13.5" customHeight="1">
      <c r="A22" s="122"/>
      <c r="B22" s="559"/>
      <c r="C22" s="562"/>
      <c r="D22" s="158" t="s">
        <v>388</v>
      </c>
      <c r="E22" s="234">
        <v>225.07675293634509</v>
      </c>
      <c r="F22" s="235">
        <v>0</v>
      </c>
      <c r="G22" s="235">
        <v>0</v>
      </c>
      <c r="H22" s="235">
        <v>0</v>
      </c>
      <c r="I22" s="236">
        <f t="shared" si="0"/>
        <v>225.07675293634509</v>
      </c>
      <c r="J22" s="153"/>
      <c r="K22" s="122"/>
      <c r="L22" s="122"/>
      <c r="M22" s="2"/>
      <c r="N22" s="2"/>
      <c r="O22" s="2"/>
      <c r="P22" s="2"/>
      <c r="Q22" s="2"/>
      <c r="R22" s="2"/>
    </row>
    <row r="23" spans="1:18" ht="13.5" customHeight="1">
      <c r="A23" s="122"/>
      <c r="B23" s="559"/>
      <c r="C23" s="154" t="s">
        <v>88</v>
      </c>
      <c r="D23" s="159" t="s">
        <v>86</v>
      </c>
      <c r="E23" s="234">
        <v>-8.587742482580822</v>
      </c>
      <c r="F23" s="235">
        <v>0</v>
      </c>
      <c r="G23" s="235">
        <v>0</v>
      </c>
      <c r="H23" s="235">
        <v>0</v>
      </c>
      <c r="I23" s="236">
        <f t="shared" si="0"/>
        <v>-8.587742482580822</v>
      </c>
      <c r="J23" s="153"/>
      <c r="K23" s="122"/>
      <c r="L23" s="122"/>
      <c r="M23" s="2"/>
      <c r="N23" s="2"/>
      <c r="O23" s="2"/>
      <c r="P23" s="2"/>
      <c r="Q23" s="2"/>
      <c r="R23" s="2"/>
    </row>
    <row r="24" spans="1:18" ht="13.5" customHeight="1">
      <c r="A24" s="122"/>
      <c r="B24" s="559"/>
      <c r="C24" s="154" t="s">
        <v>89</v>
      </c>
      <c r="D24" s="159" t="s">
        <v>86</v>
      </c>
      <c r="E24" s="234">
        <v>-3.5567785459813073</v>
      </c>
      <c r="F24" s="235">
        <v>0</v>
      </c>
      <c r="G24" s="235">
        <v>0</v>
      </c>
      <c r="H24" s="235">
        <v>0</v>
      </c>
      <c r="I24" s="236">
        <f t="shared" si="0"/>
        <v>-3.5567785459813073</v>
      </c>
      <c r="J24" s="153"/>
      <c r="K24" s="122"/>
      <c r="L24" s="122"/>
      <c r="M24" s="2"/>
      <c r="N24" s="2"/>
      <c r="O24" s="2"/>
      <c r="P24" s="2"/>
      <c r="Q24" s="2"/>
      <c r="R24" s="2"/>
    </row>
    <row r="25" spans="1:18" ht="13.5" customHeight="1">
      <c r="A25" s="122"/>
      <c r="B25" s="559"/>
      <c r="C25" s="562" t="s">
        <v>90</v>
      </c>
      <c r="D25" s="159" t="s">
        <v>91</v>
      </c>
      <c r="E25" s="234">
        <v>-18.547046024523226</v>
      </c>
      <c r="F25" s="235">
        <v>0</v>
      </c>
      <c r="G25" s="235">
        <v>0</v>
      </c>
      <c r="H25" s="235">
        <v>0</v>
      </c>
      <c r="I25" s="236">
        <f t="shared" si="0"/>
        <v>-18.547046024523226</v>
      </c>
      <c r="J25" s="153"/>
      <c r="K25" s="122"/>
      <c r="L25" s="122"/>
      <c r="M25" s="2"/>
      <c r="N25" s="2"/>
      <c r="O25" s="2"/>
      <c r="P25" s="2"/>
      <c r="Q25" s="2"/>
      <c r="R25" s="2"/>
    </row>
    <row r="26" spans="1:18" ht="13.5" customHeight="1">
      <c r="A26" s="122"/>
      <c r="B26" s="559"/>
      <c r="C26" s="562"/>
      <c r="D26" s="159" t="s">
        <v>389</v>
      </c>
      <c r="E26" s="234">
        <v>114.36835742255163</v>
      </c>
      <c r="F26" s="235">
        <v>0</v>
      </c>
      <c r="G26" s="235">
        <v>0</v>
      </c>
      <c r="H26" s="235">
        <v>0</v>
      </c>
      <c r="I26" s="236">
        <f t="shared" si="0"/>
        <v>114.36835742255163</v>
      </c>
      <c r="J26" s="153"/>
      <c r="K26" s="122"/>
      <c r="L26" s="122"/>
      <c r="M26" s="2"/>
      <c r="N26" s="2"/>
      <c r="O26" s="2"/>
      <c r="P26" s="2"/>
      <c r="Q26" s="2"/>
      <c r="R26" s="2"/>
    </row>
    <row r="27" spans="1:18" ht="13.5" customHeight="1">
      <c r="A27" s="122"/>
      <c r="B27" s="559"/>
      <c r="C27" s="164" t="s">
        <v>79</v>
      </c>
      <c r="D27" s="159" t="s">
        <v>86</v>
      </c>
      <c r="E27" s="234">
        <v>-0.49029971630766334</v>
      </c>
      <c r="F27" s="235">
        <v>0</v>
      </c>
      <c r="G27" s="235">
        <v>0</v>
      </c>
      <c r="H27" s="235">
        <v>0</v>
      </c>
      <c r="I27" s="236">
        <f t="shared" si="0"/>
        <v>-0.49029971630766334</v>
      </c>
      <c r="J27" s="153"/>
      <c r="K27" s="122"/>
      <c r="L27" s="122"/>
      <c r="M27" s="2"/>
      <c r="N27" s="2"/>
      <c r="O27" s="2"/>
      <c r="P27" s="2"/>
      <c r="Q27" s="2"/>
      <c r="R27" s="2"/>
    </row>
    <row r="28" spans="1:18" ht="13.5" customHeight="1">
      <c r="A28" s="122"/>
      <c r="B28" s="559"/>
      <c r="C28" s="154" t="s">
        <v>92</v>
      </c>
      <c r="D28" s="156" t="s">
        <v>86</v>
      </c>
      <c r="E28" s="234">
        <v>-8.7275942626516931E-2</v>
      </c>
      <c r="F28" s="235">
        <v>0</v>
      </c>
      <c r="G28" s="235">
        <v>0</v>
      </c>
      <c r="H28" s="235">
        <v>0</v>
      </c>
      <c r="I28" s="236">
        <f t="shared" si="0"/>
        <v>-8.7275942626516931E-2</v>
      </c>
      <c r="J28" s="153"/>
      <c r="K28" s="122"/>
      <c r="L28" s="122"/>
      <c r="M28" s="2"/>
      <c r="N28" s="2"/>
      <c r="O28" s="2"/>
      <c r="P28" s="2"/>
      <c r="Q28" s="2"/>
      <c r="R28" s="2"/>
    </row>
    <row r="29" spans="1:18" ht="13.5" customHeight="1">
      <c r="A29" s="122"/>
      <c r="B29" s="559"/>
      <c r="C29" s="181" t="s">
        <v>93</v>
      </c>
      <c r="D29" s="156" t="s">
        <v>91</v>
      </c>
      <c r="E29" s="234">
        <v>-1.8409905149731947</v>
      </c>
      <c r="F29" s="235">
        <v>0</v>
      </c>
      <c r="G29" s="235">
        <v>0</v>
      </c>
      <c r="H29" s="235">
        <v>0</v>
      </c>
      <c r="I29" s="236">
        <f t="shared" si="0"/>
        <v>-1.8409905149731947</v>
      </c>
      <c r="J29" s="153"/>
      <c r="K29" s="122"/>
      <c r="L29" s="122"/>
      <c r="M29" s="2"/>
      <c r="N29" s="2"/>
      <c r="O29" s="2"/>
      <c r="P29" s="2"/>
      <c r="Q29" s="2"/>
      <c r="R29" s="2"/>
    </row>
    <row r="30" spans="1:18" ht="13.5" customHeight="1">
      <c r="A30" s="122"/>
      <c r="B30" s="559"/>
      <c r="C30" s="180" t="s">
        <v>94</v>
      </c>
      <c r="D30" s="156" t="s">
        <v>91</v>
      </c>
      <c r="E30" s="234">
        <v>-4.3209232061997851E-2</v>
      </c>
      <c r="F30" s="235">
        <v>0</v>
      </c>
      <c r="G30" s="235">
        <v>0</v>
      </c>
      <c r="H30" s="235">
        <v>0</v>
      </c>
      <c r="I30" s="236">
        <f t="shared" si="0"/>
        <v>-4.3209232061997851E-2</v>
      </c>
      <c r="J30" s="153"/>
      <c r="K30" s="122"/>
      <c r="L30" s="122"/>
      <c r="M30" s="2"/>
      <c r="N30" s="2"/>
      <c r="O30" s="2"/>
      <c r="P30" s="2"/>
      <c r="Q30" s="2"/>
      <c r="R30" s="2"/>
    </row>
    <row r="31" spans="1:18" ht="13.5" customHeight="1">
      <c r="A31" s="122"/>
      <c r="B31" s="559"/>
      <c r="C31" s="154" t="s">
        <v>95</v>
      </c>
      <c r="D31" s="156" t="s">
        <v>86</v>
      </c>
      <c r="E31" s="234">
        <v>-0.23716715832826682</v>
      </c>
      <c r="F31" s="235">
        <v>0</v>
      </c>
      <c r="G31" s="235">
        <v>0</v>
      </c>
      <c r="H31" s="235">
        <v>0</v>
      </c>
      <c r="I31" s="236">
        <f t="shared" si="0"/>
        <v>-0.23716715832826682</v>
      </c>
      <c r="J31" s="153"/>
      <c r="K31" s="122"/>
      <c r="L31" s="122"/>
      <c r="M31" s="2"/>
      <c r="N31" s="2"/>
      <c r="O31" s="2"/>
      <c r="P31" s="2"/>
      <c r="Q31" s="2"/>
      <c r="R31" s="2"/>
    </row>
    <row r="32" spans="1:18" ht="13.5" customHeight="1">
      <c r="A32" s="122"/>
      <c r="B32" s="559"/>
      <c r="C32" s="181" t="s">
        <v>96</v>
      </c>
      <c r="D32" s="156" t="s">
        <v>91</v>
      </c>
      <c r="E32" s="234">
        <v>-0.92360893049432613</v>
      </c>
      <c r="F32" s="235">
        <v>0</v>
      </c>
      <c r="G32" s="235">
        <v>0</v>
      </c>
      <c r="H32" s="235">
        <v>0</v>
      </c>
      <c r="I32" s="236">
        <f t="shared" si="0"/>
        <v>-0.92360893049432613</v>
      </c>
      <c r="J32" s="153"/>
      <c r="K32" s="122"/>
      <c r="L32" s="122"/>
      <c r="M32" s="2"/>
      <c r="N32" s="2"/>
      <c r="O32" s="2"/>
      <c r="P32" s="2"/>
      <c r="Q32" s="2"/>
      <c r="R32" s="2"/>
    </row>
    <row r="33" spans="1:18" ht="13.5" customHeight="1">
      <c r="A33" s="122"/>
      <c r="B33" s="559"/>
      <c r="C33" s="154" t="s">
        <v>97</v>
      </c>
      <c r="D33" s="156" t="s">
        <v>86</v>
      </c>
      <c r="E33" s="234">
        <v>-0.42610381811428444</v>
      </c>
      <c r="F33" s="235">
        <v>0</v>
      </c>
      <c r="G33" s="235">
        <v>0</v>
      </c>
      <c r="H33" s="235">
        <v>0</v>
      </c>
      <c r="I33" s="236">
        <f t="shared" si="0"/>
        <v>-0.42610381811428444</v>
      </c>
      <c r="J33" s="153"/>
      <c r="K33" s="122"/>
      <c r="L33" s="122"/>
      <c r="M33" s="2"/>
      <c r="N33" s="2"/>
      <c r="O33" s="2"/>
      <c r="P33" s="2"/>
      <c r="Q33" s="2"/>
      <c r="R33" s="2"/>
    </row>
    <row r="34" spans="1:18" ht="13.5" customHeight="1">
      <c r="A34" s="122"/>
      <c r="B34" s="559"/>
      <c r="C34" s="154" t="s">
        <v>98</v>
      </c>
      <c r="D34" s="156" t="s">
        <v>91</v>
      </c>
      <c r="E34" s="234">
        <v>-0.43956842016966319</v>
      </c>
      <c r="F34" s="235">
        <v>0</v>
      </c>
      <c r="G34" s="235">
        <v>0</v>
      </c>
      <c r="H34" s="235">
        <v>0</v>
      </c>
      <c r="I34" s="236">
        <f t="shared" si="0"/>
        <v>-0.43956842016966319</v>
      </c>
      <c r="J34" s="153"/>
      <c r="K34" s="122"/>
      <c r="L34" s="122"/>
      <c r="M34" s="2"/>
      <c r="N34" s="2"/>
      <c r="O34" s="2"/>
      <c r="P34" s="2"/>
      <c r="Q34" s="2"/>
      <c r="R34" s="2"/>
    </row>
    <row r="35" spans="1:18" ht="13.5" customHeight="1">
      <c r="A35" s="122"/>
      <c r="B35" s="559"/>
      <c r="C35" s="180" t="s">
        <v>99</v>
      </c>
      <c r="D35" s="156" t="s">
        <v>86</v>
      </c>
      <c r="E35" s="234">
        <v>-0.46684850922832016</v>
      </c>
      <c r="F35" s="235">
        <v>0</v>
      </c>
      <c r="G35" s="235">
        <v>0</v>
      </c>
      <c r="H35" s="235">
        <v>0</v>
      </c>
      <c r="I35" s="236">
        <f t="shared" si="0"/>
        <v>-0.46684850922832016</v>
      </c>
      <c r="J35" s="153"/>
      <c r="K35" s="122"/>
      <c r="L35" s="122"/>
      <c r="M35" s="2"/>
      <c r="N35" s="2"/>
      <c r="O35" s="2"/>
      <c r="P35" s="2"/>
      <c r="Q35" s="2"/>
      <c r="R35" s="2"/>
    </row>
    <row r="36" spans="1:18" ht="13.5" customHeight="1">
      <c r="A36" s="122"/>
      <c r="B36" s="559"/>
      <c r="C36" s="562" t="s">
        <v>100</v>
      </c>
      <c r="D36" s="122" t="s">
        <v>617</v>
      </c>
      <c r="E36" s="234">
        <v>186.40013480720418</v>
      </c>
      <c r="F36" s="235">
        <v>0</v>
      </c>
      <c r="G36" s="235">
        <v>0</v>
      </c>
      <c r="H36" s="235">
        <v>0</v>
      </c>
      <c r="I36" s="236">
        <f t="shared" si="0"/>
        <v>186.40013480720418</v>
      </c>
      <c r="J36" s="153"/>
      <c r="K36" s="122"/>
      <c r="L36" s="122"/>
      <c r="M36" s="2"/>
      <c r="N36" s="2"/>
      <c r="O36" s="2"/>
      <c r="P36" s="2"/>
      <c r="Q36" s="2"/>
      <c r="R36" s="2"/>
    </row>
    <row r="37" spans="1:18" ht="13.5" customHeight="1">
      <c r="A37" s="122"/>
      <c r="B37" s="559"/>
      <c r="C37" s="562"/>
      <c r="D37" s="156" t="s">
        <v>101</v>
      </c>
      <c r="E37" s="234">
        <v>35.901351420574784</v>
      </c>
      <c r="F37" s="235">
        <v>0</v>
      </c>
      <c r="G37" s="235">
        <v>0</v>
      </c>
      <c r="H37" s="235">
        <v>0</v>
      </c>
      <c r="I37" s="236">
        <f t="shared" si="0"/>
        <v>35.901351420574784</v>
      </c>
      <c r="J37" s="153"/>
      <c r="K37" s="122"/>
      <c r="L37" s="122"/>
      <c r="M37" s="2"/>
      <c r="N37" s="2"/>
      <c r="O37" s="2"/>
      <c r="P37" s="2"/>
      <c r="Q37" s="2"/>
      <c r="R37" s="2"/>
    </row>
    <row r="38" spans="1:18" ht="13.5" customHeight="1">
      <c r="A38" s="122"/>
      <c r="B38" s="559"/>
      <c r="C38" s="562"/>
      <c r="D38" s="156" t="s">
        <v>102</v>
      </c>
      <c r="E38" s="234">
        <v>18.132379895518557</v>
      </c>
      <c r="F38" s="235">
        <v>0</v>
      </c>
      <c r="G38" s="235">
        <v>0</v>
      </c>
      <c r="H38" s="235">
        <v>0</v>
      </c>
      <c r="I38" s="236">
        <f t="shared" si="0"/>
        <v>18.132379895518557</v>
      </c>
      <c r="J38" s="153"/>
      <c r="K38" s="122"/>
      <c r="L38" s="122"/>
      <c r="M38" s="2"/>
      <c r="N38" s="2"/>
      <c r="O38" s="2"/>
      <c r="P38" s="2"/>
      <c r="Q38" s="2"/>
      <c r="R38" s="2"/>
    </row>
    <row r="39" spans="1:18" ht="13.5" customHeight="1">
      <c r="A39" s="122"/>
      <c r="B39" s="565" t="s">
        <v>382</v>
      </c>
      <c r="C39" s="566"/>
      <c r="D39" s="566"/>
      <c r="E39" s="228">
        <f>SUM(E16:E38)</f>
        <v>821.65415754278229</v>
      </c>
      <c r="F39" s="228">
        <f>SUM(F16:F38)</f>
        <v>0</v>
      </c>
      <c r="G39" s="228">
        <f>SUM(G16:G38)</f>
        <v>0</v>
      </c>
      <c r="H39" s="228">
        <f>SUM(H16:H38)</f>
        <v>0</v>
      </c>
      <c r="I39" s="231">
        <f>SUM(I16:I38)</f>
        <v>821.65415754278229</v>
      </c>
      <c r="J39" s="157"/>
      <c r="K39" s="221"/>
      <c r="L39" s="221"/>
      <c r="M39" s="2"/>
      <c r="N39" s="2"/>
      <c r="O39" s="2"/>
      <c r="P39" s="2"/>
      <c r="Q39" s="2"/>
      <c r="R39" s="2"/>
    </row>
    <row r="40" spans="1:18" ht="13.5" customHeight="1">
      <c r="A40" s="122"/>
      <c r="B40" s="213"/>
      <c r="C40" s="150"/>
      <c r="D40" s="150"/>
      <c r="E40" s="381"/>
      <c r="F40" s="238"/>
      <c r="G40" s="238"/>
      <c r="H40" s="238"/>
      <c r="I40" s="239"/>
      <c r="J40" s="156"/>
      <c r="K40" s="122"/>
      <c r="L40" s="122"/>
      <c r="M40" s="2"/>
      <c r="N40" s="2"/>
      <c r="O40" s="2"/>
      <c r="P40" s="2"/>
      <c r="Q40" s="2"/>
      <c r="R40" s="2"/>
    </row>
    <row r="41" spans="1:18" ht="13.5" customHeight="1">
      <c r="A41" s="122"/>
      <c r="B41" s="569" t="s">
        <v>383</v>
      </c>
      <c r="C41" s="570" t="s">
        <v>85</v>
      </c>
      <c r="D41" s="160" t="s">
        <v>105</v>
      </c>
      <c r="E41" s="382">
        <v>1.3569766419058129</v>
      </c>
      <c r="F41" s="235">
        <v>0</v>
      </c>
      <c r="G41" s="235">
        <v>0</v>
      </c>
      <c r="H41" s="235">
        <v>0</v>
      </c>
      <c r="I41" s="236">
        <f t="shared" ref="I41:I59" si="1">SUM(E41:H41)</f>
        <v>1.3569766419058129</v>
      </c>
      <c r="J41" s="153"/>
      <c r="K41" s="122"/>
      <c r="L41" s="122"/>
      <c r="M41" s="2"/>
      <c r="N41" s="2"/>
      <c r="O41" s="2"/>
      <c r="P41" s="2"/>
      <c r="Q41" s="2"/>
      <c r="R41" s="2"/>
    </row>
    <row r="42" spans="1:18" ht="13.5" customHeight="1">
      <c r="A42" s="122"/>
      <c r="B42" s="559"/>
      <c r="C42" s="570"/>
      <c r="D42" s="160" t="s">
        <v>106</v>
      </c>
      <c r="E42" s="382">
        <v>0.38770761197308939</v>
      </c>
      <c r="F42" s="235">
        <v>0</v>
      </c>
      <c r="G42" s="235">
        <v>0</v>
      </c>
      <c r="H42" s="235">
        <v>0</v>
      </c>
      <c r="I42" s="236">
        <f t="shared" si="1"/>
        <v>0.38770761197308939</v>
      </c>
      <c r="J42" s="153"/>
      <c r="K42" s="122"/>
      <c r="L42" s="122"/>
      <c r="M42" s="2"/>
      <c r="N42" s="2"/>
      <c r="O42" s="2"/>
      <c r="P42" s="2"/>
      <c r="Q42" s="2"/>
      <c r="R42" s="2"/>
    </row>
    <row r="43" spans="1:18" ht="13.5" customHeight="1">
      <c r="A43" s="122"/>
      <c r="B43" s="559"/>
      <c r="C43" s="570"/>
      <c r="D43" s="160" t="s">
        <v>107</v>
      </c>
      <c r="E43" s="382">
        <v>0.96926902993272346</v>
      </c>
      <c r="F43" s="235">
        <v>0</v>
      </c>
      <c r="G43" s="235">
        <v>0</v>
      </c>
      <c r="H43" s="235">
        <v>0</v>
      </c>
      <c r="I43" s="236">
        <f t="shared" si="1"/>
        <v>0.96926902993272346</v>
      </c>
      <c r="J43" s="153"/>
      <c r="K43" s="122"/>
      <c r="L43" s="122"/>
      <c r="M43" s="2"/>
      <c r="N43" s="2"/>
      <c r="O43" s="2"/>
      <c r="P43" s="2"/>
      <c r="Q43" s="2"/>
      <c r="R43" s="2"/>
    </row>
    <row r="44" spans="1:18" ht="13.5" customHeight="1">
      <c r="A44" s="122"/>
      <c r="B44" s="559"/>
      <c r="C44" s="570"/>
      <c r="D44" s="160" t="s">
        <v>108</v>
      </c>
      <c r="E44" s="382">
        <v>4.3617106346972561</v>
      </c>
      <c r="F44" s="235">
        <v>0</v>
      </c>
      <c r="G44" s="235">
        <v>0</v>
      </c>
      <c r="H44" s="235">
        <v>0</v>
      </c>
      <c r="I44" s="236">
        <f t="shared" si="1"/>
        <v>4.3617106346972561</v>
      </c>
      <c r="J44" s="153"/>
      <c r="K44" s="122"/>
      <c r="L44" s="122"/>
      <c r="M44" s="2"/>
      <c r="N44" s="2"/>
      <c r="O44" s="2"/>
      <c r="P44" s="2"/>
      <c r="Q44" s="2"/>
      <c r="R44" s="2"/>
    </row>
    <row r="45" spans="1:18" ht="13.5" customHeight="1">
      <c r="A45" s="122"/>
      <c r="B45" s="559"/>
      <c r="C45" s="570"/>
      <c r="D45" s="160" t="s">
        <v>109</v>
      </c>
      <c r="E45" s="382">
        <v>0.96926902993272346</v>
      </c>
      <c r="F45" s="235">
        <v>0</v>
      </c>
      <c r="G45" s="235">
        <v>0</v>
      </c>
      <c r="H45" s="235">
        <v>0</v>
      </c>
      <c r="I45" s="236">
        <f t="shared" si="1"/>
        <v>0.96926902993272346</v>
      </c>
      <c r="J45" s="153"/>
      <c r="K45" s="122"/>
      <c r="L45" s="122"/>
      <c r="M45" s="2"/>
      <c r="N45" s="2"/>
      <c r="O45" s="2"/>
      <c r="P45" s="2"/>
      <c r="Q45" s="2"/>
      <c r="R45" s="2"/>
    </row>
    <row r="46" spans="1:18" ht="13.5" customHeight="1">
      <c r="A46" s="122"/>
      <c r="B46" s="559"/>
      <c r="C46" s="570"/>
      <c r="D46" s="160" t="s">
        <v>110</v>
      </c>
      <c r="E46" s="382">
        <v>0.29078070897981706</v>
      </c>
      <c r="F46" s="235">
        <v>0</v>
      </c>
      <c r="G46" s="235">
        <v>0</v>
      </c>
      <c r="H46" s="235">
        <v>0</v>
      </c>
      <c r="I46" s="236">
        <f t="shared" si="1"/>
        <v>0.29078070897981706</v>
      </c>
      <c r="J46" s="153"/>
      <c r="K46" s="122"/>
      <c r="L46" s="122"/>
      <c r="M46" s="2"/>
      <c r="N46" s="2"/>
      <c r="O46" s="2"/>
      <c r="P46" s="2"/>
      <c r="Q46" s="2"/>
      <c r="R46" s="2"/>
    </row>
    <row r="47" spans="1:18" ht="13.5" customHeight="1">
      <c r="A47" s="122"/>
      <c r="B47" s="559"/>
      <c r="C47" s="570"/>
      <c r="D47" s="160" t="s">
        <v>111</v>
      </c>
      <c r="E47" s="382">
        <v>0.48463451496636173</v>
      </c>
      <c r="F47" s="235">
        <v>0</v>
      </c>
      <c r="G47" s="235">
        <v>0</v>
      </c>
      <c r="H47" s="235">
        <v>0</v>
      </c>
      <c r="I47" s="236">
        <f t="shared" si="1"/>
        <v>0.48463451496636173</v>
      </c>
      <c r="J47" s="153"/>
      <c r="K47" s="122"/>
      <c r="L47" s="122"/>
      <c r="M47" s="2"/>
      <c r="N47" s="2"/>
      <c r="O47" s="2"/>
      <c r="P47" s="2"/>
      <c r="Q47" s="2"/>
      <c r="R47" s="2"/>
    </row>
    <row r="48" spans="1:18" ht="13.5" customHeight="1">
      <c r="A48" s="122"/>
      <c r="B48" s="559"/>
      <c r="C48" s="562" t="s">
        <v>81</v>
      </c>
      <c r="D48" s="149" t="s">
        <v>390</v>
      </c>
      <c r="E48" s="382">
        <v>168.65281120829388</v>
      </c>
      <c r="F48" s="235">
        <v>0</v>
      </c>
      <c r="G48" s="235">
        <v>0</v>
      </c>
      <c r="H48" s="235">
        <v>0</v>
      </c>
      <c r="I48" s="236">
        <f t="shared" si="1"/>
        <v>168.65281120829388</v>
      </c>
      <c r="J48" s="153"/>
      <c r="K48" s="122"/>
      <c r="L48" s="122"/>
      <c r="M48" s="2"/>
      <c r="N48" s="2"/>
      <c r="O48" s="2"/>
      <c r="P48" s="2"/>
      <c r="Q48" s="2"/>
      <c r="R48" s="2"/>
    </row>
    <row r="49" spans="1:18" ht="13.5" customHeight="1">
      <c r="A49" s="122"/>
      <c r="B49" s="559"/>
      <c r="C49" s="562"/>
      <c r="D49" s="156" t="s">
        <v>112</v>
      </c>
      <c r="E49" s="382">
        <v>27.914948062062436</v>
      </c>
      <c r="F49" s="235">
        <v>0</v>
      </c>
      <c r="G49" s="235">
        <v>0</v>
      </c>
      <c r="H49" s="235">
        <v>0</v>
      </c>
      <c r="I49" s="236">
        <f t="shared" si="1"/>
        <v>27.914948062062436</v>
      </c>
      <c r="J49" s="153"/>
      <c r="K49" s="122"/>
      <c r="L49" s="122"/>
      <c r="M49" s="2"/>
      <c r="N49" s="2"/>
      <c r="O49" s="2"/>
      <c r="P49" s="2"/>
      <c r="Q49" s="2"/>
      <c r="R49" s="2"/>
    </row>
    <row r="50" spans="1:18" ht="13.5" customHeight="1">
      <c r="A50" s="122"/>
      <c r="B50" s="559"/>
      <c r="C50" s="562"/>
      <c r="D50" s="156" t="s">
        <v>113</v>
      </c>
      <c r="E50" s="382">
        <v>18.706892277701563</v>
      </c>
      <c r="F50" s="235">
        <v>0</v>
      </c>
      <c r="G50" s="235">
        <v>0</v>
      </c>
      <c r="H50" s="235">
        <v>0</v>
      </c>
      <c r="I50" s="236">
        <f t="shared" si="1"/>
        <v>18.706892277701563</v>
      </c>
      <c r="J50" s="153"/>
      <c r="K50" s="122"/>
      <c r="L50" s="122"/>
      <c r="M50" s="2"/>
      <c r="N50" s="2"/>
      <c r="O50" s="2"/>
      <c r="P50" s="2"/>
      <c r="Q50" s="2"/>
      <c r="R50" s="2"/>
    </row>
    <row r="51" spans="1:18" ht="13.5" customHeight="1">
      <c r="A51" s="122"/>
      <c r="B51" s="559"/>
      <c r="C51" s="562"/>
      <c r="D51" s="156" t="s">
        <v>391</v>
      </c>
      <c r="E51" s="382">
        <v>3.3342854629685688</v>
      </c>
      <c r="F51" s="235">
        <v>0</v>
      </c>
      <c r="G51" s="235">
        <v>0</v>
      </c>
      <c r="H51" s="235">
        <v>0</v>
      </c>
      <c r="I51" s="236">
        <f t="shared" si="1"/>
        <v>3.3342854629685688</v>
      </c>
      <c r="J51" s="153"/>
      <c r="K51" s="122"/>
      <c r="L51" s="122"/>
      <c r="M51" s="2"/>
      <c r="N51" s="2"/>
      <c r="O51" s="2"/>
      <c r="P51" s="2"/>
      <c r="Q51" s="2"/>
      <c r="R51" s="2"/>
    </row>
    <row r="52" spans="1:18" ht="13.5" customHeight="1">
      <c r="A52" s="122"/>
      <c r="B52" s="559"/>
      <c r="C52" s="562"/>
      <c r="D52" s="156" t="s">
        <v>392</v>
      </c>
      <c r="E52" s="382">
        <v>1.2988205001098494</v>
      </c>
      <c r="F52" s="235">
        <v>0</v>
      </c>
      <c r="G52" s="235">
        <v>0</v>
      </c>
      <c r="H52" s="235">
        <v>0</v>
      </c>
      <c r="I52" s="236">
        <f t="shared" si="1"/>
        <v>1.2988205001098494</v>
      </c>
      <c r="J52" s="153"/>
      <c r="K52" s="122"/>
      <c r="L52" s="122"/>
      <c r="M52" s="2"/>
      <c r="N52" s="2"/>
      <c r="O52" s="2"/>
      <c r="P52" s="2"/>
      <c r="Q52" s="2"/>
      <c r="R52" s="2"/>
    </row>
    <row r="53" spans="1:18" ht="13.5" customHeight="1">
      <c r="A53" s="122"/>
      <c r="B53" s="559"/>
      <c r="C53" s="562"/>
      <c r="D53" s="156" t="s">
        <v>114</v>
      </c>
      <c r="E53" s="382">
        <v>0.78510791424550597</v>
      </c>
      <c r="F53" s="235">
        <v>0</v>
      </c>
      <c r="G53" s="235">
        <v>0</v>
      </c>
      <c r="H53" s="235">
        <v>0</v>
      </c>
      <c r="I53" s="236">
        <f t="shared" si="1"/>
        <v>0.78510791424550597</v>
      </c>
      <c r="J53" s="153"/>
      <c r="K53" s="122"/>
      <c r="L53" s="122"/>
      <c r="M53" s="2"/>
      <c r="N53" s="2"/>
      <c r="O53" s="2"/>
      <c r="P53" s="2"/>
      <c r="Q53" s="2"/>
      <c r="R53" s="2"/>
    </row>
    <row r="54" spans="1:18" ht="13.5" customHeight="1">
      <c r="A54" s="122"/>
      <c r="B54" s="559"/>
      <c r="C54" s="562"/>
      <c r="D54" s="156" t="s">
        <v>115</v>
      </c>
      <c r="E54" s="382">
        <v>0.43617106346972556</v>
      </c>
      <c r="F54" s="235">
        <v>0</v>
      </c>
      <c r="G54" s="235">
        <v>0</v>
      </c>
      <c r="H54" s="235">
        <v>0</v>
      </c>
      <c r="I54" s="236">
        <f t="shared" si="1"/>
        <v>0.43617106346972556</v>
      </c>
      <c r="J54" s="153"/>
      <c r="K54" s="122"/>
      <c r="L54" s="122"/>
      <c r="M54" s="2"/>
      <c r="N54" s="2"/>
      <c r="O54" s="2"/>
      <c r="P54" s="2"/>
      <c r="Q54" s="2"/>
      <c r="R54" s="2"/>
    </row>
    <row r="55" spans="1:18" ht="13.5" customHeight="1">
      <c r="A55" s="122"/>
      <c r="B55" s="559"/>
      <c r="C55" s="562" t="s">
        <v>116</v>
      </c>
      <c r="D55" s="156" t="s">
        <v>117</v>
      </c>
      <c r="E55" s="382">
        <v>16.630306558841447</v>
      </c>
      <c r="F55" s="235">
        <v>0</v>
      </c>
      <c r="G55" s="235">
        <v>0</v>
      </c>
      <c r="H55" s="235">
        <v>0</v>
      </c>
      <c r="I55" s="236">
        <f t="shared" si="1"/>
        <v>16.630306558841447</v>
      </c>
      <c r="J55" s="153"/>
      <c r="K55" s="122"/>
      <c r="L55" s="122"/>
      <c r="M55" s="2"/>
      <c r="N55" s="2"/>
      <c r="O55" s="2"/>
      <c r="P55" s="2"/>
      <c r="Q55" s="2"/>
      <c r="R55" s="2"/>
    </row>
    <row r="56" spans="1:18" ht="13.5" customHeight="1">
      <c r="A56" s="122"/>
      <c r="B56" s="559"/>
      <c r="C56" s="562"/>
      <c r="D56" s="156" t="s">
        <v>118</v>
      </c>
      <c r="E56" s="382">
        <v>0.96926902993272346</v>
      </c>
      <c r="F56" s="235">
        <v>0</v>
      </c>
      <c r="G56" s="235">
        <v>0</v>
      </c>
      <c r="H56" s="235">
        <v>0</v>
      </c>
      <c r="I56" s="236">
        <f t="shared" si="1"/>
        <v>0.96926902993272346</v>
      </c>
      <c r="J56" s="153"/>
      <c r="K56" s="122"/>
      <c r="L56" s="122"/>
      <c r="M56" s="2"/>
      <c r="N56" s="2"/>
      <c r="O56" s="2"/>
      <c r="P56" s="2"/>
      <c r="Q56" s="2"/>
      <c r="R56" s="2"/>
    </row>
    <row r="57" spans="1:18" ht="13.5" customHeight="1">
      <c r="A57" s="2"/>
      <c r="B57" s="559"/>
      <c r="C57" s="562"/>
      <c r="D57" s="161" t="s">
        <v>119</v>
      </c>
      <c r="E57" s="382">
        <v>2.7642583464651338</v>
      </c>
      <c r="F57" s="235">
        <v>0</v>
      </c>
      <c r="G57" s="235">
        <v>0</v>
      </c>
      <c r="H57" s="235">
        <v>0</v>
      </c>
      <c r="I57" s="236">
        <f t="shared" si="1"/>
        <v>2.7642583464651338</v>
      </c>
      <c r="J57" s="153"/>
      <c r="K57" s="122"/>
      <c r="L57" s="122"/>
      <c r="M57" s="2"/>
      <c r="N57" s="2"/>
      <c r="O57" s="2"/>
      <c r="P57" s="2"/>
      <c r="Q57" s="2"/>
      <c r="R57" s="2"/>
    </row>
    <row r="58" spans="1:18" ht="13.5" customHeight="1">
      <c r="A58" s="2"/>
      <c r="B58" s="559"/>
      <c r="C58" s="156" t="s">
        <v>99</v>
      </c>
      <c r="D58" s="161" t="s">
        <v>120</v>
      </c>
      <c r="E58" s="383">
        <v>9.6926902993272349E-2</v>
      </c>
      <c r="F58" s="235">
        <v>0</v>
      </c>
      <c r="G58" s="235">
        <v>0</v>
      </c>
      <c r="H58" s="235">
        <v>0</v>
      </c>
      <c r="I58" s="236">
        <f t="shared" si="1"/>
        <v>9.6926902993272349E-2</v>
      </c>
      <c r="J58" s="153"/>
      <c r="K58" s="122"/>
      <c r="L58" s="122"/>
      <c r="M58" s="2"/>
      <c r="N58" s="2"/>
      <c r="O58" s="2"/>
      <c r="P58" s="2"/>
      <c r="Q58" s="2"/>
      <c r="R58" s="2"/>
    </row>
    <row r="59" spans="1:18" ht="13.5" customHeight="1">
      <c r="A59" s="122"/>
      <c r="B59" s="567" t="s">
        <v>384</v>
      </c>
      <c r="C59" s="564"/>
      <c r="D59" s="564"/>
      <c r="E59" s="228">
        <f>SUM(E41:E58)</f>
        <v>250.41014549947192</v>
      </c>
      <c r="F59" s="228">
        <f>SUM(F41:F58)</f>
        <v>0</v>
      </c>
      <c r="G59" s="228">
        <f>SUM(G41:G58)</f>
        <v>0</v>
      </c>
      <c r="H59" s="228">
        <f>SUM(H41:H58)</f>
        <v>0</v>
      </c>
      <c r="I59" s="231">
        <f t="shared" si="1"/>
        <v>250.41014549947192</v>
      </c>
      <c r="J59" s="157"/>
      <c r="K59" s="221"/>
      <c r="L59" s="221"/>
      <c r="M59" s="2"/>
      <c r="N59" s="2"/>
      <c r="O59" s="2"/>
      <c r="P59" s="2"/>
      <c r="Q59" s="2"/>
      <c r="R59" s="2"/>
    </row>
    <row r="60" spans="1:18" ht="13.5" customHeight="1">
      <c r="A60" s="122"/>
      <c r="B60" s="203"/>
      <c r="C60" s="156"/>
      <c r="D60" s="156"/>
      <c r="E60" s="238"/>
      <c r="F60" s="238"/>
      <c r="G60" s="238"/>
      <c r="H60" s="238"/>
      <c r="I60" s="239"/>
      <c r="J60" s="156"/>
      <c r="K60" s="122"/>
      <c r="L60" s="122"/>
      <c r="M60" s="2"/>
      <c r="N60" s="2"/>
      <c r="O60" s="2"/>
      <c r="P60" s="2"/>
      <c r="Q60" s="2"/>
      <c r="R60" s="2"/>
    </row>
    <row r="61" spans="1:18" ht="13.5" customHeight="1">
      <c r="A61" s="2"/>
      <c r="B61" s="559" t="s">
        <v>122</v>
      </c>
      <c r="C61" s="562" t="s">
        <v>85</v>
      </c>
      <c r="D61" s="161" t="s">
        <v>123</v>
      </c>
      <c r="E61" s="234">
        <v>2.0354649628587191</v>
      </c>
      <c r="F61" s="235">
        <v>0</v>
      </c>
      <c r="G61" s="235">
        <v>0</v>
      </c>
      <c r="H61" s="235">
        <v>0</v>
      </c>
      <c r="I61" s="236">
        <f t="shared" ref="I61:I74" si="2">SUM(E61:H61)</f>
        <v>2.0354649628587191</v>
      </c>
      <c r="J61" s="153"/>
      <c r="K61" s="122"/>
      <c r="L61" s="122"/>
      <c r="M61" s="2"/>
      <c r="N61" s="2"/>
      <c r="O61" s="2"/>
      <c r="P61" s="2"/>
      <c r="Q61" s="2"/>
      <c r="R61" s="2"/>
    </row>
    <row r="62" spans="1:18" ht="13.5" customHeight="1">
      <c r="A62" s="2"/>
      <c r="B62" s="559"/>
      <c r="C62" s="562"/>
      <c r="D62" s="161" t="s">
        <v>124</v>
      </c>
      <c r="E62" s="234">
        <v>0.58156141795963412</v>
      </c>
      <c r="F62" s="235">
        <v>0</v>
      </c>
      <c r="G62" s="235">
        <v>0</v>
      </c>
      <c r="H62" s="235">
        <v>0</v>
      </c>
      <c r="I62" s="236">
        <f t="shared" si="2"/>
        <v>0.58156141795963412</v>
      </c>
      <c r="J62" s="153"/>
      <c r="K62" s="122"/>
      <c r="L62" s="122"/>
      <c r="M62" s="2"/>
      <c r="N62" s="2"/>
      <c r="O62" s="2"/>
      <c r="P62" s="2"/>
      <c r="Q62" s="2"/>
      <c r="R62" s="2"/>
    </row>
    <row r="63" spans="1:18" ht="13.5" customHeight="1">
      <c r="A63" s="2"/>
      <c r="B63" s="559"/>
      <c r="C63" s="562"/>
      <c r="D63" s="161" t="s">
        <v>125</v>
      </c>
      <c r="E63" s="234">
        <v>8.2387867544281495</v>
      </c>
      <c r="F63" s="235">
        <v>0</v>
      </c>
      <c r="G63" s="235">
        <v>0</v>
      </c>
      <c r="H63" s="235">
        <v>0</v>
      </c>
      <c r="I63" s="236">
        <f t="shared" si="2"/>
        <v>8.2387867544281495</v>
      </c>
      <c r="J63" s="153"/>
      <c r="K63" s="122"/>
      <c r="L63" s="122"/>
      <c r="M63" s="2"/>
      <c r="N63" s="2"/>
      <c r="O63" s="2"/>
      <c r="P63" s="2"/>
      <c r="Q63" s="2"/>
      <c r="R63" s="2"/>
    </row>
    <row r="64" spans="1:18" ht="13.5" customHeight="1">
      <c r="A64" s="2"/>
      <c r="B64" s="559"/>
      <c r="C64" s="154" t="s">
        <v>81</v>
      </c>
      <c r="D64" s="161" t="s">
        <v>126</v>
      </c>
      <c r="E64" s="234">
        <v>2.4231725748318089</v>
      </c>
      <c r="F64" s="235">
        <v>0</v>
      </c>
      <c r="G64" s="235">
        <v>0</v>
      </c>
      <c r="H64" s="235">
        <v>0</v>
      </c>
      <c r="I64" s="236">
        <f t="shared" si="2"/>
        <v>2.4231725748318089</v>
      </c>
      <c r="J64" s="153"/>
      <c r="K64" s="122"/>
      <c r="L64" s="122"/>
      <c r="M64" s="2"/>
      <c r="N64" s="2"/>
      <c r="O64" s="2"/>
      <c r="P64" s="2"/>
      <c r="Q64" s="2"/>
      <c r="R64" s="2"/>
    </row>
    <row r="65" spans="1:18" ht="13.5" customHeight="1">
      <c r="A65" s="2"/>
      <c r="B65" s="559"/>
      <c r="C65" s="154" t="s">
        <v>88</v>
      </c>
      <c r="D65" s="161" t="s">
        <v>127</v>
      </c>
      <c r="E65" s="234">
        <v>0.13782022010089598</v>
      </c>
      <c r="F65" s="235">
        <v>0</v>
      </c>
      <c r="G65" s="235">
        <v>0</v>
      </c>
      <c r="H65" s="235">
        <v>0</v>
      </c>
      <c r="I65" s="236">
        <f t="shared" si="2"/>
        <v>0.13782022010089598</v>
      </c>
      <c r="J65" s="153"/>
      <c r="K65" s="122"/>
      <c r="L65" s="122"/>
      <c r="M65" s="2"/>
      <c r="N65" s="2"/>
      <c r="O65" s="2"/>
      <c r="P65" s="2"/>
      <c r="Q65" s="2"/>
      <c r="R65" s="2"/>
    </row>
    <row r="66" spans="1:18" ht="13.5" customHeight="1">
      <c r="A66" s="2"/>
      <c r="B66" s="559"/>
      <c r="C66" s="562" t="s">
        <v>79</v>
      </c>
      <c r="D66" s="156" t="s">
        <v>128</v>
      </c>
      <c r="E66" s="234">
        <v>27.288403579977402</v>
      </c>
      <c r="F66" s="235">
        <v>0</v>
      </c>
      <c r="G66" s="235">
        <v>0</v>
      </c>
      <c r="H66" s="235">
        <v>0</v>
      </c>
      <c r="I66" s="236">
        <f t="shared" si="2"/>
        <v>27.288403579977402</v>
      </c>
      <c r="J66" s="153"/>
      <c r="K66" s="122"/>
      <c r="L66" s="122"/>
      <c r="M66" s="2"/>
      <c r="N66" s="2"/>
      <c r="O66" s="2"/>
      <c r="P66" s="2"/>
      <c r="Q66" s="2"/>
      <c r="R66" s="2"/>
    </row>
    <row r="67" spans="1:18" ht="13.5" customHeight="1">
      <c r="A67" s="2"/>
      <c r="B67" s="559"/>
      <c r="C67" s="562"/>
      <c r="D67" s="156" t="s">
        <v>129</v>
      </c>
      <c r="E67" s="234">
        <v>2.8482845487518502</v>
      </c>
      <c r="F67" s="235">
        <v>0</v>
      </c>
      <c r="G67" s="235">
        <v>0</v>
      </c>
      <c r="H67" s="235">
        <v>0</v>
      </c>
      <c r="I67" s="236">
        <f t="shared" si="2"/>
        <v>2.8482845487518502</v>
      </c>
      <c r="J67" s="153"/>
      <c r="K67" s="122"/>
      <c r="L67" s="122"/>
      <c r="M67" s="2"/>
      <c r="N67" s="2"/>
      <c r="O67" s="2"/>
      <c r="P67" s="2"/>
      <c r="Q67" s="2"/>
      <c r="R67" s="2"/>
    </row>
    <row r="68" spans="1:18" ht="13.5" customHeight="1">
      <c r="A68" s="2"/>
      <c r="B68" s="559"/>
      <c r="C68" s="562"/>
      <c r="D68" s="156" t="s">
        <v>130</v>
      </c>
      <c r="E68" s="234">
        <v>0.45940073366965323</v>
      </c>
      <c r="F68" s="235">
        <v>0</v>
      </c>
      <c r="G68" s="235">
        <v>0</v>
      </c>
      <c r="H68" s="235">
        <v>0</v>
      </c>
      <c r="I68" s="236">
        <f t="shared" si="2"/>
        <v>0.45940073366965323</v>
      </c>
      <c r="J68" s="153"/>
      <c r="K68" s="122"/>
      <c r="L68" s="122"/>
      <c r="M68" s="2"/>
      <c r="N68" s="2"/>
      <c r="O68" s="2"/>
      <c r="P68" s="2"/>
      <c r="Q68" s="2"/>
      <c r="R68" s="2"/>
    </row>
    <row r="69" spans="1:18" ht="13.5" customHeight="1">
      <c r="A69" s="2"/>
      <c r="B69" s="559"/>
      <c r="C69" s="562"/>
      <c r="D69" s="156" t="s">
        <v>131</v>
      </c>
      <c r="E69" s="234">
        <v>0.96926902993272346</v>
      </c>
      <c r="F69" s="235">
        <v>0</v>
      </c>
      <c r="G69" s="235">
        <v>0</v>
      </c>
      <c r="H69" s="235">
        <v>0</v>
      </c>
      <c r="I69" s="236">
        <f t="shared" si="2"/>
        <v>0.96926902993272346</v>
      </c>
      <c r="J69" s="153"/>
      <c r="K69" s="122"/>
      <c r="L69" s="122"/>
      <c r="M69" s="2"/>
      <c r="N69" s="2"/>
      <c r="O69" s="2"/>
      <c r="P69" s="2"/>
      <c r="Q69" s="2"/>
      <c r="R69" s="2"/>
    </row>
    <row r="70" spans="1:18" ht="13.5" customHeight="1">
      <c r="A70" s="2"/>
      <c r="B70" s="559"/>
      <c r="C70" s="561"/>
      <c r="D70" s="156" t="s">
        <v>132</v>
      </c>
      <c r="E70" s="234">
        <v>1.4539035448990851</v>
      </c>
      <c r="F70" s="235">
        <v>0</v>
      </c>
      <c r="G70" s="235">
        <v>0</v>
      </c>
      <c r="H70" s="235">
        <v>0</v>
      </c>
      <c r="I70" s="236">
        <f t="shared" si="2"/>
        <v>1.4539035448990851</v>
      </c>
      <c r="J70" s="153"/>
      <c r="K70" s="122"/>
      <c r="L70" s="122"/>
      <c r="M70" s="2"/>
      <c r="N70" s="2"/>
      <c r="O70" s="2"/>
      <c r="P70" s="2"/>
      <c r="Q70" s="2"/>
      <c r="R70" s="2"/>
    </row>
    <row r="71" spans="1:18" ht="13.5" customHeight="1">
      <c r="A71" s="2"/>
      <c r="B71" s="559"/>
      <c r="C71" s="561"/>
      <c r="D71" s="156" t="s">
        <v>133</v>
      </c>
      <c r="E71" s="234">
        <v>2.5007140972264268</v>
      </c>
      <c r="F71" s="235">
        <v>0</v>
      </c>
      <c r="G71" s="235">
        <v>0</v>
      </c>
      <c r="H71" s="235">
        <v>0</v>
      </c>
      <c r="I71" s="236">
        <f t="shared" si="2"/>
        <v>2.5007140972264268</v>
      </c>
      <c r="J71" s="153"/>
      <c r="K71" s="122"/>
      <c r="L71" s="122"/>
      <c r="M71" s="2"/>
      <c r="N71" s="2"/>
      <c r="O71" s="2"/>
      <c r="P71" s="2"/>
      <c r="Q71" s="2"/>
      <c r="R71" s="2"/>
    </row>
    <row r="72" spans="1:18" ht="13.5" customHeight="1">
      <c r="A72" s="2"/>
      <c r="B72" s="559"/>
      <c r="C72" s="562" t="s">
        <v>100</v>
      </c>
      <c r="D72" s="156" t="s">
        <v>134</v>
      </c>
      <c r="E72" s="234">
        <v>31.546240624405307</v>
      </c>
      <c r="F72" s="235">
        <v>0</v>
      </c>
      <c r="G72" s="235">
        <v>0</v>
      </c>
      <c r="H72" s="235">
        <v>0</v>
      </c>
      <c r="I72" s="236">
        <f t="shared" si="2"/>
        <v>31.546240624405307</v>
      </c>
      <c r="J72" s="153"/>
      <c r="K72" s="122"/>
      <c r="L72" s="122"/>
      <c r="M72" s="2"/>
      <c r="N72" s="2"/>
      <c r="O72" s="2"/>
      <c r="P72" s="2"/>
      <c r="Q72" s="2"/>
      <c r="R72" s="2"/>
    </row>
    <row r="73" spans="1:18" ht="13.5" customHeight="1">
      <c r="A73" s="2"/>
      <c r="B73" s="559"/>
      <c r="C73" s="562"/>
      <c r="D73" s="156" t="s">
        <v>135</v>
      </c>
      <c r="E73" s="234">
        <v>230.41518782978454</v>
      </c>
      <c r="F73" s="235">
        <v>0</v>
      </c>
      <c r="G73" s="235">
        <v>0</v>
      </c>
      <c r="H73" s="235">
        <v>0</v>
      </c>
      <c r="I73" s="236">
        <f t="shared" si="2"/>
        <v>230.41518782978454</v>
      </c>
      <c r="J73" s="153"/>
      <c r="K73" s="122"/>
      <c r="L73" s="122"/>
      <c r="M73" s="2"/>
      <c r="N73" s="2"/>
      <c r="O73" s="2"/>
      <c r="P73" s="2"/>
      <c r="Q73" s="2"/>
      <c r="R73" s="2"/>
    </row>
    <row r="74" spans="1:18" ht="13.5" customHeight="1">
      <c r="A74" s="122"/>
      <c r="B74" s="568" t="s">
        <v>136</v>
      </c>
      <c r="C74" s="566"/>
      <c r="D74" s="566"/>
      <c r="E74" s="228">
        <f>SUM(E61:E73)</f>
        <v>310.89820991882618</v>
      </c>
      <c r="F74" s="228">
        <f>SUM(F61:F73)</f>
        <v>0</v>
      </c>
      <c r="G74" s="228">
        <f>SUM(G61:G73)</f>
        <v>0</v>
      </c>
      <c r="H74" s="228">
        <f>+SUM(H61:H73)</f>
        <v>0</v>
      </c>
      <c r="I74" s="231">
        <f t="shared" si="2"/>
        <v>310.89820991882618</v>
      </c>
      <c r="J74" s="157"/>
      <c r="K74" s="221"/>
      <c r="L74" s="221"/>
      <c r="M74" s="2"/>
      <c r="N74" s="2"/>
      <c r="O74" s="2"/>
      <c r="P74" s="2"/>
      <c r="Q74" s="2"/>
      <c r="R74" s="2"/>
    </row>
    <row r="75" spans="1:18" ht="13.5" customHeight="1">
      <c r="A75" s="122"/>
      <c r="B75" s="213"/>
      <c r="C75" s="150"/>
      <c r="D75" s="150"/>
      <c r="E75" s="232"/>
      <c r="F75" s="232"/>
      <c r="G75" s="232"/>
      <c r="H75" s="232"/>
      <c r="I75" s="233"/>
      <c r="J75" s="157"/>
      <c r="K75" s="122"/>
      <c r="L75" s="122"/>
      <c r="M75" s="2"/>
      <c r="N75" s="2"/>
      <c r="O75" s="2"/>
      <c r="P75" s="2"/>
      <c r="Q75" s="2"/>
      <c r="R75" s="2"/>
    </row>
    <row r="76" spans="1:18" ht="13.5" customHeight="1">
      <c r="A76" s="122"/>
      <c r="B76" s="559" t="s">
        <v>137</v>
      </c>
      <c r="C76" s="154" t="s">
        <v>85</v>
      </c>
      <c r="D76" s="156" t="s">
        <v>393</v>
      </c>
      <c r="E76" s="235">
        <v>237.47091233351725</v>
      </c>
      <c r="F76" s="235">
        <v>0</v>
      </c>
      <c r="G76" s="235">
        <v>0</v>
      </c>
      <c r="H76" s="235">
        <v>0</v>
      </c>
      <c r="I76" s="236">
        <f t="shared" ref="I76:I83" si="3">SUM(E76:H76)</f>
        <v>237.47091233351725</v>
      </c>
      <c r="J76" s="153"/>
      <c r="K76" s="122"/>
      <c r="L76" s="122"/>
      <c r="M76" s="2"/>
      <c r="N76" s="2"/>
      <c r="O76" s="2"/>
      <c r="P76" s="2"/>
      <c r="Q76" s="2"/>
      <c r="R76" s="2"/>
    </row>
    <row r="77" spans="1:18" ht="13.5" customHeight="1">
      <c r="A77" s="122"/>
      <c r="B77" s="559"/>
      <c r="C77" s="272" t="s">
        <v>90</v>
      </c>
      <c r="D77" s="156" t="s">
        <v>138</v>
      </c>
      <c r="E77" s="235">
        <v>48.463451496636175</v>
      </c>
      <c r="F77" s="235">
        <v>0</v>
      </c>
      <c r="G77" s="235">
        <v>0</v>
      </c>
      <c r="H77" s="235">
        <v>0</v>
      </c>
      <c r="I77" s="236">
        <f t="shared" si="3"/>
        <v>48.463451496636175</v>
      </c>
      <c r="J77" s="153"/>
      <c r="K77" s="122"/>
      <c r="L77" s="122"/>
      <c r="M77" s="2"/>
      <c r="N77" s="2"/>
      <c r="O77" s="2"/>
      <c r="P77" s="2"/>
      <c r="Q77" s="2"/>
      <c r="R77" s="2"/>
    </row>
    <row r="78" spans="1:18" ht="13.5" customHeight="1">
      <c r="A78" s="122"/>
      <c r="B78" s="559"/>
      <c r="C78" s="154" t="s">
        <v>116</v>
      </c>
      <c r="D78" s="156" t="s">
        <v>139</v>
      </c>
      <c r="E78" s="235">
        <v>10.290576434200233</v>
      </c>
      <c r="F78" s="235">
        <v>0</v>
      </c>
      <c r="G78" s="235">
        <v>0</v>
      </c>
      <c r="H78" s="235">
        <v>0</v>
      </c>
      <c r="I78" s="236">
        <f t="shared" si="3"/>
        <v>10.290576434200233</v>
      </c>
      <c r="J78" s="153"/>
      <c r="K78" s="122"/>
      <c r="L78" s="122"/>
      <c r="M78" s="2"/>
      <c r="N78" s="2"/>
      <c r="O78" s="2"/>
      <c r="P78" s="2"/>
      <c r="Q78" s="2"/>
      <c r="R78" s="2"/>
    </row>
    <row r="79" spans="1:18" ht="13.5" customHeight="1">
      <c r="A79" s="122"/>
      <c r="B79" s="559"/>
      <c r="C79" s="277" t="s">
        <v>344</v>
      </c>
      <c r="D79" s="156" t="s">
        <v>140</v>
      </c>
      <c r="E79" s="235">
        <v>0.36752058693572259</v>
      </c>
      <c r="F79" s="235">
        <v>0</v>
      </c>
      <c r="G79" s="235">
        <v>0</v>
      </c>
      <c r="H79" s="235">
        <v>0</v>
      </c>
      <c r="I79" s="236">
        <f t="shared" si="3"/>
        <v>0.36752058693572259</v>
      </c>
      <c r="J79" s="153"/>
      <c r="K79" s="122"/>
      <c r="L79" s="122"/>
      <c r="M79" s="2"/>
      <c r="N79" s="2"/>
      <c r="O79" s="2"/>
      <c r="P79" s="2"/>
      <c r="Q79" s="2"/>
      <c r="R79" s="2"/>
    </row>
    <row r="80" spans="1:18" ht="13.5" customHeight="1">
      <c r="A80" s="122"/>
      <c r="B80" s="559"/>
      <c r="C80" s="562" t="s">
        <v>141</v>
      </c>
      <c r="D80" s="156" t="s">
        <v>142</v>
      </c>
      <c r="E80" s="235">
        <v>0.68246232397563067</v>
      </c>
      <c r="F80" s="235">
        <v>0</v>
      </c>
      <c r="G80" s="235">
        <v>0</v>
      </c>
      <c r="H80" s="235">
        <v>0</v>
      </c>
      <c r="I80" s="236">
        <f t="shared" si="3"/>
        <v>0.68246232397563067</v>
      </c>
      <c r="J80" s="153"/>
      <c r="K80" s="122"/>
      <c r="L80" s="122"/>
      <c r="M80" s="2"/>
      <c r="N80" s="2"/>
      <c r="O80" s="2"/>
      <c r="P80" s="2"/>
      <c r="Q80" s="2"/>
      <c r="R80" s="2"/>
    </row>
    <row r="81" spans="1:18" ht="13.5" customHeight="1">
      <c r="A81" s="122"/>
      <c r="B81" s="559"/>
      <c r="C81" s="562"/>
      <c r="D81" s="156" t="s">
        <v>143</v>
      </c>
      <c r="E81" s="235">
        <v>-3.8058348460308387</v>
      </c>
      <c r="F81" s="235">
        <v>0</v>
      </c>
      <c r="G81" s="235">
        <v>0</v>
      </c>
      <c r="H81" s="235">
        <v>0</v>
      </c>
      <c r="I81" s="236">
        <f t="shared" si="3"/>
        <v>-3.8058348460308387</v>
      </c>
      <c r="J81" s="153"/>
      <c r="K81" s="122"/>
      <c r="L81" s="122"/>
      <c r="M81" s="2"/>
      <c r="N81" s="2"/>
      <c r="O81" s="2"/>
      <c r="P81" s="2"/>
      <c r="Q81" s="2"/>
      <c r="R81" s="2"/>
    </row>
    <row r="82" spans="1:18" ht="13.5" customHeight="1">
      <c r="A82" s="122"/>
      <c r="B82" s="559"/>
      <c r="C82" s="562"/>
      <c r="D82" s="156" t="s">
        <v>144</v>
      </c>
      <c r="E82" s="235">
        <v>2.229318768845264E-3</v>
      </c>
      <c r="F82" s="235">
        <v>0</v>
      </c>
      <c r="G82" s="235">
        <v>0</v>
      </c>
      <c r="H82" s="235">
        <v>0</v>
      </c>
      <c r="I82" s="236">
        <f t="shared" si="3"/>
        <v>2.229318768845264E-3</v>
      </c>
      <c r="J82" s="153"/>
      <c r="K82" s="122"/>
      <c r="L82" s="122"/>
      <c r="M82" s="2"/>
      <c r="N82" s="2"/>
      <c r="O82" s="2"/>
      <c r="P82" s="2"/>
      <c r="Q82" s="2"/>
      <c r="R82" s="2"/>
    </row>
    <row r="83" spans="1:18" ht="13.5" customHeight="1">
      <c r="A83" s="122"/>
      <c r="B83" s="568" t="s">
        <v>145</v>
      </c>
      <c r="C83" s="566"/>
      <c r="D83" s="566"/>
      <c r="E83" s="228">
        <f>SUM(E76:E82)</f>
        <v>293.47131764800304</v>
      </c>
      <c r="F83" s="228">
        <f>SUM(F76:F82)</f>
        <v>0</v>
      </c>
      <c r="G83" s="228">
        <f>SUM(G76:G82)</f>
        <v>0</v>
      </c>
      <c r="H83" s="228">
        <f>SUM(H76:H82)</f>
        <v>0</v>
      </c>
      <c r="I83" s="231">
        <f t="shared" si="3"/>
        <v>293.47131764800304</v>
      </c>
      <c r="J83" s="157"/>
      <c r="K83" s="221"/>
      <c r="L83" s="221"/>
      <c r="M83" s="2"/>
      <c r="N83" s="2"/>
      <c r="O83" s="2"/>
      <c r="P83" s="2"/>
      <c r="Q83" s="2"/>
      <c r="R83" s="2"/>
    </row>
    <row r="84" spans="1:18" ht="13.5" customHeight="1">
      <c r="A84" s="122"/>
      <c r="B84" s="213"/>
      <c r="C84" s="150"/>
      <c r="D84" s="150"/>
      <c r="E84" s="232"/>
      <c r="F84" s="232"/>
      <c r="G84" s="232"/>
      <c r="H84" s="232"/>
      <c r="I84" s="233"/>
      <c r="J84" s="14"/>
      <c r="K84" s="122"/>
      <c r="L84" s="122"/>
      <c r="M84" s="2"/>
      <c r="N84" s="2"/>
      <c r="O84" s="2"/>
      <c r="P84" s="2"/>
      <c r="Q84" s="2"/>
      <c r="R84" s="2"/>
    </row>
    <row r="85" spans="1:18" ht="13.5" customHeight="1">
      <c r="A85" s="2"/>
      <c r="B85" s="559" t="s">
        <v>146</v>
      </c>
      <c r="C85" s="560" t="s">
        <v>608</v>
      </c>
      <c r="D85" s="156" t="s">
        <v>147</v>
      </c>
      <c r="E85" s="235">
        <v>8.6680649230257512</v>
      </c>
      <c r="F85" s="235">
        <v>0</v>
      </c>
      <c r="G85" s="235">
        <v>0</v>
      </c>
      <c r="H85" s="235">
        <v>0</v>
      </c>
      <c r="I85" s="236">
        <f t="shared" ref="I85:I127" si="4">SUM(E85:H85)</f>
        <v>8.6680649230257512</v>
      </c>
      <c r="J85" s="153"/>
      <c r="K85" s="122"/>
      <c r="L85" s="122"/>
      <c r="M85" s="2"/>
      <c r="N85" s="2"/>
      <c r="O85" s="2"/>
      <c r="P85" s="2"/>
      <c r="Q85" s="2"/>
      <c r="R85" s="2"/>
    </row>
    <row r="86" spans="1:18" ht="13.5" customHeight="1">
      <c r="A86" s="2"/>
      <c r="B86" s="559"/>
      <c r="C86" s="560"/>
      <c r="D86" s="156" t="s">
        <v>148</v>
      </c>
      <c r="E86" s="235">
        <v>0.75118349819786068</v>
      </c>
      <c r="F86" s="235">
        <v>0</v>
      </c>
      <c r="G86" s="235">
        <v>0</v>
      </c>
      <c r="H86" s="235">
        <v>0</v>
      </c>
      <c r="I86" s="236">
        <f t="shared" si="4"/>
        <v>0.75118349819786068</v>
      </c>
      <c r="J86" s="153"/>
      <c r="K86" s="122"/>
      <c r="L86" s="122"/>
      <c r="M86" s="2"/>
      <c r="N86" s="2"/>
      <c r="O86" s="2"/>
      <c r="P86" s="2"/>
      <c r="Q86" s="2"/>
      <c r="R86" s="2"/>
    </row>
    <row r="87" spans="1:18" ht="13.5" customHeight="1">
      <c r="A87" s="2"/>
      <c r="B87" s="559"/>
      <c r="C87" s="560" t="s">
        <v>81</v>
      </c>
      <c r="D87" s="156" t="s">
        <v>394</v>
      </c>
      <c r="E87" s="235">
        <v>4.8463451496636174E-2</v>
      </c>
      <c r="F87" s="235">
        <v>0</v>
      </c>
      <c r="G87" s="235">
        <v>0</v>
      </c>
      <c r="H87" s="235">
        <v>0</v>
      </c>
      <c r="I87" s="236">
        <f t="shared" si="4"/>
        <v>4.8463451496636174E-2</v>
      </c>
      <c r="J87" s="3"/>
      <c r="K87" s="122"/>
      <c r="L87" s="122"/>
      <c r="M87" s="2"/>
      <c r="N87" s="2"/>
      <c r="O87" s="2"/>
      <c r="P87" s="2"/>
      <c r="Q87" s="2"/>
      <c r="R87" s="2"/>
    </row>
    <row r="88" spans="1:18" ht="13.5" customHeight="1">
      <c r="A88" s="2"/>
      <c r="B88" s="559"/>
      <c r="C88" s="560"/>
      <c r="D88" s="156" t="s">
        <v>395</v>
      </c>
      <c r="E88" s="235">
        <v>5.5829896124124867E-2</v>
      </c>
      <c r="F88" s="235">
        <v>0</v>
      </c>
      <c r="G88" s="235">
        <v>0</v>
      </c>
      <c r="H88" s="235">
        <v>0</v>
      </c>
      <c r="I88" s="236">
        <f t="shared" si="4"/>
        <v>5.5829896124124867E-2</v>
      </c>
      <c r="J88" s="3"/>
      <c r="K88" s="122"/>
      <c r="L88" s="122"/>
      <c r="M88" s="2"/>
      <c r="N88" s="2"/>
      <c r="O88" s="2"/>
      <c r="P88" s="2"/>
      <c r="Q88" s="2"/>
      <c r="R88" s="2"/>
    </row>
    <row r="89" spans="1:18" ht="13.5" customHeight="1">
      <c r="A89" s="2"/>
      <c r="B89" s="559"/>
      <c r="C89" s="560"/>
      <c r="D89" s="122" t="s">
        <v>618</v>
      </c>
      <c r="E89" s="235">
        <v>0.31016608957847153</v>
      </c>
      <c r="F89" s="235">
        <v>0</v>
      </c>
      <c r="G89" s="235">
        <v>0</v>
      </c>
      <c r="H89" s="235">
        <v>0</v>
      </c>
      <c r="I89" s="236">
        <f t="shared" si="4"/>
        <v>0.31016608957847153</v>
      </c>
      <c r="J89" s="3"/>
      <c r="K89" s="122"/>
      <c r="L89" s="122"/>
      <c r="M89" s="2"/>
      <c r="N89" s="2"/>
      <c r="O89" s="2"/>
      <c r="P89" s="2"/>
      <c r="Q89" s="2"/>
      <c r="R89" s="2"/>
    </row>
    <row r="90" spans="1:18" ht="13.5" customHeight="1">
      <c r="A90" s="2"/>
      <c r="B90" s="559"/>
      <c r="C90" s="560"/>
      <c r="D90" s="122" t="s">
        <v>619</v>
      </c>
      <c r="E90" s="235">
        <v>0.18009018576150004</v>
      </c>
      <c r="F90" s="235">
        <v>0</v>
      </c>
      <c r="G90" s="235">
        <v>0</v>
      </c>
      <c r="H90" s="235">
        <v>0</v>
      </c>
      <c r="I90" s="236">
        <f t="shared" si="4"/>
        <v>0.18009018576150004</v>
      </c>
      <c r="J90" s="3"/>
      <c r="K90" s="122"/>
      <c r="L90" s="122"/>
      <c r="M90" s="2"/>
      <c r="N90" s="2"/>
      <c r="O90" s="2"/>
      <c r="P90" s="2"/>
      <c r="Q90" s="2"/>
      <c r="R90" s="2"/>
    </row>
    <row r="91" spans="1:18" ht="13.5" customHeight="1">
      <c r="A91" s="2"/>
      <c r="B91" s="559"/>
      <c r="C91" s="560"/>
      <c r="D91" s="122" t="s">
        <v>620</v>
      </c>
      <c r="E91" s="235">
        <v>0.97140142179857547</v>
      </c>
      <c r="F91" s="235">
        <v>0</v>
      </c>
      <c r="G91" s="235">
        <v>0</v>
      </c>
      <c r="H91" s="235">
        <v>0</v>
      </c>
      <c r="I91" s="236">
        <f t="shared" si="4"/>
        <v>0.97140142179857547</v>
      </c>
      <c r="J91" s="3"/>
      <c r="K91" s="122"/>
      <c r="L91" s="122"/>
      <c r="M91" s="2"/>
      <c r="N91" s="2"/>
      <c r="O91" s="2"/>
      <c r="P91" s="2"/>
      <c r="Q91" s="2"/>
      <c r="R91" s="2"/>
    </row>
    <row r="92" spans="1:18" ht="13.5" customHeight="1">
      <c r="A92" s="2"/>
      <c r="B92" s="559"/>
      <c r="C92" s="560"/>
      <c r="D92" s="156" t="s">
        <v>396</v>
      </c>
      <c r="E92" s="235">
        <v>0.8625525097371306</v>
      </c>
      <c r="F92" s="235">
        <v>0</v>
      </c>
      <c r="G92" s="235">
        <v>0</v>
      </c>
      <c r="H92" s="235">
        <v>0</v>
      </c>
      <c r="I92" s="236">
        <f t="shared" si="4"/>
        <v>0.8625525097371306</v>
      </c>
      <c r="J92" s="3"/>
      <c r="K92" s="122"/>
      <c r="L92" s="122"/>
      <c r="M92" s="2"/>
      <c r="N92" s="2"/>
      <c r="O92" s="2"/>
      <c r="P92" s="2"/>
      <c r="Q92" s="2"/>
      <c r="R92" s="2"/>
    </row>
    <row r="93" spans="1:18" ht="13.5" customHeight="1">
      <c r="A93" s="2"/>
      <c r="B93" s="559"/>
      <c r="C93" s="560"/>
      <c r="D93" s="156" t="s">
        <v>149</v>
      </c>
      <c r="E93" s="235">
        <v>4.3326325637992741E-2</v>
      </c>
      <c r="F93" s="235">
        <v>0</v>
      </c>
      <c r="G93" s="235">
        <v>0</v>
      </c>
      <c r="H93" s="235">
        <v>0</v>
      </c>
      <c r="I93" s="236">
        <f t="shared" si="4"/>
        <v>4.3326325637992741E-2</v>
      </c>
      <c r="J93" s="3"/>
      <c r="K93" s="122"/>
      <c r="L93" s="122"/>
      <c r="M93" s="2"/>
      <c r="N93" s="2"/>
      <c r="O93" s="2"/>
      <c r="P93" s="2"/>
      <c r="Q93" s="2"/>
      <c r="R93" s="2"/>
    </row>
    <row r="94" spans="1:18" ht="13.5" customHeight="1">
      <c r="A94" s="2"/>
      <c r="B94" s="559"/>
      <c r="C94" s="560"/>
      <c r="D94" s="156" t="s">
        <v>150</v>
      </c>
      <c r="E94" s="235">
        <v>5.9355127585990193</v>
      </c>
      <c r="F94" s="235">
        <v>0</v>
      </c>
      <c r="G94" s="235">
        <v>0</v>
      </c>
      <c r="H94" s="235">
        <v>0</v>
      </c>
      <c r="I94" s="236">
        <f t="shared" si="4"/>
        <v>5.9355127585990193</v>
      </c>
      <c r="J94" s="3"/>
      <c r="K94" s="122"/>
      <c r="L94" s="122"/>
      <c r="M94" s="2"/>
      <c r="N94" s="2"/>
      <c r="O94" s="2"/>
      <c r="P94" s="2"/>
      <c r="Q94" s="2"/>
      <c r="R94" s="2"/>
    </row>
    <row r="95" spans="1:18" ht="13.5" customHeight="1">
      <c r="A95" s="2"/>
      <c r="B95" s="559"/>
      <c r="C95" s="560"/>
      <c r="D95" s="156" t="s">
        <v>151</v>
      </c>
      <c r="E95" s="235">
        <v>0.90355258970328478</v>
      </c>
      <c r="F95" s="235">
        <v>0</v>
      </c>
      <c r="G95" s="235">
        <v>0</v>
      </c>
      <c r="H95" s="235">
        <v>0</v>
      </c>
      <c r="I95" s="236">
        <f t="shared" si="4"/>
        <v>0.90355258970328478</v>
      </c>
      <c r="J95" s="3"/>
      <c r="K95" s="122"/>
      <c r="L95" s="122"/>
      <c r="M95" s="2"/>
      <c r="N95" s="2"/>
      <c r="O95" s="2"/>
      <c r="P95" s="2"/>
      <c r="Q95" s="2"/>
      <c r="R95" s="2"/>
    </row>
    <row r="96" spans="1:18" ht="13.5" customHeight="1">
      <c r="A96" s="2"/>
      <c r="B96" s="559"/>
      <c r="C96" s="560"/>
      <c r="D96" s="156" t="s">
        <v>152</v>
      </c>
      <c r="E96" s="235">
        <v>3.3633635338665506</v>
      </c>
      <c r="F96" s="235">
        <v>0</v>
      </c>
      <c r="G96" s="235">
        <v>0</v>
      </c>
      <c r="H96" s="235">
        <v>0</v>
      </c>
      <c r="I96" s="236">
        <f t="shared" si="4"/>
        <v>3.3633635338665506</v>
      </c>
      <c r="J96" s="3"/>
      <c r="K96" s="122"/>
      <c r="L96" s="122"/>
      <c r="M96" s="2"/>
      <c r="N96" s="2"/>
      <c r="O96" s="2"/>
      <c r="P96" s="2"/>
      <c r="Q96" s="2"/>
      <c r="R96" s="2"/>
    </row>
    <row r="97" spans="1:18" ht="13.5" customHeight="1">
      <c r="A97" s="2"/>
      <c r="B97" s="559"/>
      <c r="C97" s="560"/>
      <c r="D97" s="156" t="s">
        <v>397</v>
      </c>
      <c r="E97" s="235">
        <v>8.2165904936426912</v>
      </c>
      <c r="F97" s="235">
        <v>0</v>
      </c>
      <c r="G97" s="235">
        <v>0</v>
      </c>
      <c r="H97" s="235">
        <v>0</v>
      </c>
      <c r="I97" s="236">
        <f t="shared" si="4"/>
        <v>8.2165904936426912</v>
      </c>
      <c r="J97" s="3"/>
      <c r="K97" s="122"/>
      <c r="L97" s="122"/>
      <c r="M97" s="2"/>
      <c r="N97" s="2"/>
      <c r="O97" s="2"/>
      <c r="P97" s="2"/>
      <c r="Q97" s="2"/>
      <c r="R97" s="2"/>
    </row>
    <row r="98" spans="1:18" ht="13.5" customHeight="1">
      <c r="A98" s="2"/>
      <c r="B98" s="559"/>
      <c r="C98" s="560"/>
      <c r="D98" s="156" t="s">
        <v>153</v>
      </c>
      <c r="E98" s="235">
        <v>13.216274003841665</v>
      </c>
      <c r="F98" s="235">
        <v>0</v>
      </c>
      <c r="G98" s="235">
        <v>0</v>
      </c>
      <c r="H98" s="235">
        <v>0</v>
      </c>
      <c r="I98" s="236">
        <f t="shared" si="4"/>
        <v>13.216274003841665</v>
      </c>
      <c r="J98" s="3"/>
      <c r="K98" s="122"/>
      <c r="L98" s="122"/>
      <c r="M98" s="2"/>
      <c r="N98" s="2"/>
      <c r="O98" s="2"/>
      <c r="P98" s="2"/>
      <c r="Q98" s="2"/>
      <c r="R98" s="2"/>
    </row>
    <row r="99" spans="1:18" ht="13.5" customHeight="1">
      <c r="A99" s="2"/>
      <c r="B99" s="559"/>
      <c r="C99" s="560"/>
      <c r="D99" s="156" t="s">
        <v>154</v>
      </c>
      <c r="E99" s="235">
        <v>89.531380294885679</v>
      </c>
      <c r="F99" s="235">
        <v>0</v>
      </c>
      <c r="G99" s="235">
        <v>0</v>
      </c>
      <c r="H99" s="235">
        <v>0</v>
      </c>
      <c r="I99" s="236">
        <f t="shared" si="4"/>
        <v>89.531380294885679</v>
      </c>
      <c r="J99" s="3"/>
      <c r="K99" s="122"/>
      <c r="L99" s="122"/>
      <c r="M99" s="2"/>
      <c r="N99" s="2"/>
      <c r="O99" s="2"/>
      <c r="P99" s="2"/>
      <c r="Q99" s="2"/>
      <c r="R99" s="2"/>
    </row>
    <row r="100" spans="1:18" ht="13.5" customHeight="1">
      <c r="A100" s="2"/>
      <c r="B100" s="559"/>
      <c r="C100" s="560" t="s">
        <v>85</v>
      </c>
      <c r="D100" s="156" t="s">
        <v>398</v>
      </c>
      <c r="E100" s="240">
        <v>0.78220010715570787</v>
      </c>
      <c r="F100" s="235">
        <v>0</v>
      </c>
      <c r="G100" s="235">
        <v>0</v>
      </c>
      <c r="H100" s="235">
        <v>0</v>
      </c>
      <c r="I100" s="236">
        <f t="shared" si="4"/>
        <v>0.78220010715570787</v>
      </c>
      <c r="J100" s="3"/>
      <c r="K100" s="122"/>
      <c r="L100" s="122"/>
      <c r="M100" s="2"/>
      <c r="N100" s="2"/>
      <c r="O100" s="2"/>
      <c r="P100" s="2"/>
      <c r="Q100" s="2"/>
      <c r="R100" s="2"/>
    </row>
    <row r="101" spans="1:18" ht="13.5" customHeight="1">
      <c r="A101" s="2"/>
      <c r="B101" s="559"/>
      <c r="C101" s="560"/>
      <c r="D101" s="156" t="s">
        <v>399</v>
      </c>
      <c r="E101" s="240">
        <v>0.34176425995427828</v>
      </c>
      <c r="F101" s="235">
        <v>0</v>
      </c>
      <c r="G101" s="235">
        <v>0</v>
      </c>
      <c r="H101" s="235">
        <v>0</v>
      </c>
      <c r="I101" s="236">
        <f t="shared" si="4"/>
        <v>0.34176425995427828</v>
      </c>
      <c r="J101" s="3"/>
      <c r="K101" s="122"/>
      <c r="L101" s="122"/>
      <c r="M101" s="2"/>
      <c r="N101" s="2"/>
      <c r="O101" s="2"/>
      <c r="P101" s="2"/>
      <c r="Q101" s="2"/>
      <c r="R101" s="2"/>
    </row>
    <row r="102" spans="1:18" ht="13.5" customHeight="1">
      <c r="A102" s="2"/>
      <c r="B102" s="559"/>
      <c r="C102" s="560"/>
      <c r="D102" s="156" t="s">
        <v>400</v>
      </c>
      <c r="E102" s="240">
        <v>0.84617186313126769</v>
      </c>
      <c r="F102" s="235">
        <v>0</v>
      </c>
      <c r="G102" s="235">
        <v>0</v>
      </c>
      <c r="H102" s="235">
        <v>0</v>
      </c>
      <c r="I102" s="236">
        <f t="shared" si="4"/>
        <v>0.84617186313126769</v>
      </c>
      <c r="J102" s="3"/>
      <c r="K102" s="122"/>
      <c r="L102" s="122"/>
      <c r="M102" s="2"/>
      <c r="N102" s="2"/>
      <c r="O102" s="2"/>
      <c r="P102" s="2"/>
      <c r="Q102" s="2"/>
      <c r="R102" s="2"/>
    </row>
    <row r="103" spans="1:18" ht="13.5" customHeight="1">
      <c r="A103" s="2"/>
      <c r="B103" s="559"/>
      <c r="C103" s="560"/>
      <c r="D103" s="156" t="s">
        <v>155</v>
      </c>
      <c r="E103" s="240">
        <v>186.31473454482497</v>
      </c>
      <c r="F103" s="235">
        <v>0</v>
      </c>
      <c r="G103" s="235">
        <v>0</v>
      </c>
      <c r="H103" s="235">
        <v>0</v>
      </c>
      <c r="I103" s="236">
        <f t="shared" si="4"/>
        <v>186.31473454482497</v>
      </c>
      <c r="J103" s="3"/>
      <c r="K103" s="122"/>
      <c r="L103" s="122"/>
      <c r="M103" s="2"/>
      <c r="N103" s="2"/>
      <c r="O103" s="2"/>
      <c r="P103" s="2"/>
      <c r="Q103" s="2"/>
      <c r="R103" s="2"/>
    </row>
    <row r="104" spans="1:18" ht="13.5" customHeight="1">
      <c r="A104" s="2"/>
      <c r="B104" s="559"/>
      <c r="C104" s="560"/>
      <c r="D104" s="156" t="s">
        <v>155</v>
      </c>
      <c r="E104" s="240">
        <v>7.6527666989308241</v>
      </c>
      <c r="F104" s="235">
        <v>0</v>
      </c>
      <c r="G104" s="235">
        <v>0</v>
      </c>
      <c r="H104" s="235">
        <v>0</v>
      </c>
      <c r="I104" s="236">
        <f t="shared" si="4"/>
        <v>7.6527666989308241</v>
      </c>
      <c r="J104" s="3"/>
      <c r="K104" s="122"/>
      <c r="L104" s="122"/>
      <c r="M104" s="2"/>
      <c r="N104" s="2"/>
      <c r="O104" s="2"/>
      <c r="P104" s="2"/>
      <c r="Q104" s="2"/>
      <c r="R104" s="2"/>
    </row>
    <row r="105" spans="1:18" ht="13.5" customHeight="1">
      <c r="A105" s="122"/>
      <c r="B105" s="559"/>
      <c r="C105" s="560" t="s">
        <v>88</v>
      </c>
      <c r="D105" s="156" t="s">
        <v>401</v>
      </c>
      <c r="E105" s="235">
        <v>5.4763700191198875E-2</v>
      </c>
      <c r="F105" s="235">
        <v>0</v>
      </c>
      <c r="G105" s="235">
        <v>0</v>
      </c>
      <c r="H105" s="235">
        <v>0</v>
      </c>
      <c r="I105" s="236">
        <f t="shared" si="4"/>
        <v>5.4763700191198875E-2</v>
      </c>
      <c r="J105" s="3"/>
      <c r="K105" s="122"/>
      <c r="L105" s="122"/>
      <c r="M105" s="2"/>
      <c r="N105" s="2"/>
      <c r="O105" s="2"/>
      <c r="P105" s="2"/>
      <c r="Q105" s="2"/>
      <c r="R105" s="2"/>
    </row>
    <row r="106" spans="1:18" ht="13.5" customHeight="1">
      <c r="A106" s="122"/>
      <c r="B106" s="559"/>
      <c r="C106" s="560"/>
      <c r="D106" s="156" t="s">
        <v>402</v>
      </c>
      <c r="E106" s="235">
        <v>4.8696477768983247E-2</v>
      </c>
      <c r="F106" s="235">
        <v>0</v>
      </c>
      <c r="G106" s="235">
        <v>0</v>
      </c>
      <c r="H106" s="235">
        <v>0</v>
      </c>
      <c r="I106" s="236">
        <f t="shared" si="4"/>
        <v>4.8696477768983247E-2</v>
      </c>
      <c r="J106" s="3"/>
      <c r="K106" s="122"/>
      <c r="L106" s="122"/>
      <c r="M106" s="2"/>
      <c r="N106" s="2"/>
      <c r="O106" s="2"/>
      <c r="P106" s="2"/>
      <c r="Q106" s="2"/>
      <c r="R106" s="2"/>
    </row>
    <row r="107" spans="1:18" ht="13.5" customHeight="1">
      <c r="A107" s="122"/>
      <c r="B107" s="559"/>
      <c r="C107" s="560"/>
      <c r="D107" s="156" t="s">
        <v>156</v>
      </c>
      <c r="E107" s="235">
        <v>23.83655834733036</v>
      </c>
      <c r="F107" s="235">
        <v>0</v>
      </c>
      <c r="G107" s="235">
        <v>0</v>
      </c>
      <c r="H107" s="235">
        <v>0</v>
      </c>
      <c r="I107" s="236">
        <f t="shared" si="4"/>
        <v>23.83655834733036</v>
      </c>
      <c r="J107" s="3"/>
      <c r="K107" s="122"/>
      <c r="L107" s="122"/>
      <c r="M107" s="2"/>
      <c r="N107" s="2"/>
      <c r="O107" s="2"/>
      <c r="P107" s="2"/>
      <c r="Q107" s="2"/>
      <c r="R107" s="2"/>
    </row>
    <row r="108" spans="1:18" ht="13.5" customHeight="1">
      <c r="A108" s="122"/>
      <c r="B108" s="559"/>
      <c r="C108" s="560"/>
      <c r="D108" s="156" t="s">
        <v>157</v>
      </c>
      <c r="E108" s="235">
        <v>2.4642255354040201</v>
      </c>
      <c r="F108" s="235">
        <v>0</v>
      </c>
      <c r="G108" s="235">
        <v>0</v>
      </c>
      <c r="H108" s="235">
        <v>0</v>
      </c>
      <c r="I108" s="236">
        <f t="shared" si="4"/>
        <v>2.4642255354040201</v>
      </c>
      <c r="J108" s="3"/>
      <c r="K108" s="122"/>
      <c r="L108" s="122"/>
      <c r="M108" s="2"/>
      <c r="N108" s="2"/>
      <c r="O108" s="2"/>
      <c r="P108" s="2"/>
      <c r="Q108" s="2"/>
      <c r="R108" s="2"/>
    </row>
    <row r="109" spans="1:18" ht="13.5" customHeight="1">
      <c r="A109" s="122"/>
      <c r="B109" s="559"/>
      <c r="C109" s="560"/>
      <c r="D109" s="156" t="s">
        <v>158</v>
      </c>
      <c r="E109" s="235">
        <v>8.2706757055129358</v>
      </c>
      <c r="F109" s="235">
        <v>0</v>
      </c>
      <c r="G109" s="235">
        <v>0</v>
      </c>
      <c r="H109" s="235">
        <v>0</v>
      </c>
      <c r="I109" s="236">
        <f t="shared" si="4"/>
        <v>8.2706757055129358</v>
      </c>
      <c r="J109" s="3"/>
      <c r="K109" s="122"/>
      <c r="L109" s="122"/>
      <c r="M109" s="2"/>
      <c r="N109" s="2"/>
      <c r="O109" s="2"/>
      <c r="P109" s="2"/>
      <c r="Q109" s="2"/>
      <c r="R109" s="2"/>
    </row>
    <row r="110" spans="1:18" ht="13.5" customHeight="1">
      <c r="A110" s="122"/>
      <c r="B110" s="559"/>
      <c r="C110" s="560"/>
      <c r="D110" s="156" t="s">
        <v>159</v>
      </c>
      <c r="E110" s="235">
        <v>0.58156141795963412</v>
      </c>
      <c r="F110" s="235">
        <v>0</v>
      </c>
      <c r="G110" s="235">
        <v>0</v>
      </c>
      <c r="H110" s="235">
        <v>0</v>
      </c>
      <c r="I110" s="236">
        <f t="shared" si="4"/>
        <v>0.58156141795963412</v>
      </c>
      <c r="J110" s="3"/>
      <c r="K110" s="122"/>
      <c r="L110" s="122"/>
      <c r="M110" s="2"/>
      <c r="N110" s="2"/>
      <c r="O110" s="2"/>
      <c r="P110" s="2"/>
      <c r="Q110" s="2"/>
      <c r="R110" s="2"/>
    </row>
    <row r="111" spans="1:18" ht="13.5" customHeight="1">
      <c r="A111" s="2"/>
      <c r="B111" s="559"/>
      <c r="C111" s="560" t="s">
        <v>89</v>
      </c>
      <c r="D111" s="156" t="s">
        <v>160</v>
      </c>
      <c r="E111" s="240">
        <v>4.5940073366965324E-2</v>
      </c>
      <c r="F111" s="235">
        <v>0</v>
      </c>
      <c r="G111" s="235">
        <v>0</v>
      </c>
      <c r="H111" s="235">
        <v>0</v>
      </c>
      <c r="I111" s="236">
        <f t="shared" si="4"/>
        <v>4.5940073366965324E-2</v>
      </c>
      <c r="J111" s="3"/>
      <c r="K111" s="122"/>
      <c r="L111" s="122"/>
      <c r="M111" s="2"/>
      <c r="N111" s="2"/>
      <c r="O111" s="2"/>
      <c r="P111" s="2"/>
      <c r="Q111" s="2"/>
      <c r="R111" s="2"/>
    </row>
    <row r="112" spans="1:18" ht="13.5" customHeight="1">
      <c r="A112" s="2"/>
      <c r="B112" s="559"/>
      <c r="C112" s="560"/>
      <c r="D112" s="156" t="s">
        <v>403</v>
      </c>
      <c r="E112" s="240">
        <v>0.26461482259372027</v>
      </c>
      <c r="F112" s="235">
        <v>0</v>
      </c>
      <c r="G112" s="235">
        <v>0</v>
      </c>
      <c r="H112" s="235">
        <v>0</v>
      </c>
      <c r="I112" s="236">
        <f t="shared" si="4"/>
        <v>0.26461482259372027</v>
      </c>
      <c r="J112" s="3"/>
      <c r="K112" s="122"/>
      <c r="L112" s="122"/>
      <c r="M112" s="2"/>
      <c r="N112" s="2"/>
      <c r="O112" s="2"/>
      <c r="P112" s="2"/>
      <c r="Q112" s="2"/>
      <c r="R112" s="2"/>
    </row>
    <row r="113" spans="1:18" ht="13.5" customHeight="1">
      <c r="A113" s="2"/>
      <c r="B113" s="559"/>
      <c r="C113" s="560"/>
      <c r="D113" s="156" t="s">
        <v>404</v>
      </c>
      <c r="E113" s="240">
        <v>2.2051235216143356E-2</v>
      </c>
      <c r="F113" s="235">
        <v>0</v>
      </c>
      <c r="G113" s="235">
        <v>0</v>
      </c>
      <c r="H113" s="235">
        <v>0</v>
      </c>
      <c r="I113" s="236">
        <f t="shared" si="4"/>
        <v>2.2051235216143356E-2</v>
      </c>
      <c r="J113" s="3"/>
      <c r="K113" s="122"/>
      <c r="L113" s="122"/>
      <c r="M113" s="2"/>
      <c r="N113" s="2"/>
      <c r="O113" s="2"/>
      <c r="P113" s="2"/>
      <c r="Q113" s="2"/>
      <c r="R113" s="2"/>
    </row>
    <row r="114" spans="1:18" ht="13.5" customHeight="1">
      <c r="A114" s="2"/>
      <c r="B114" s="559"/>
      <c r="C114" s="560"/>
      <c r="D114" s="156" t="s">
        <v>161</v>
      </c>
      <c r="E114" s="240">
        <v>3.9508463095590178</v>
      </c>
      <c r="F114" s="235">
        <v>0</v>
      </c>
      <c r="G114" s="235">
        <v>0</v>
      </c>
      <c r="H114" s="235">
        <v>0</v>
      </c>
      <c r="I114" s="236">
        <f t="shared" si="4"/>
        <v>3.9508463095590178</v>
      </c>
      <c r="J114" s="3"/>
      <c r="K114" s="122"/>
      <c r="L114" s="122"/>
      <c r="M114" s="2"/>
      <c r="N114" s="2"/>
      <c r="O114" s="2"/>
      <c r="P114" s="2"/>
      <c r="Q114" s="2"/>
      <c r="R114" s="2"/>
    </row>
    <row r="115" spans="1:18" ht="13.5" customHeight="1">
      <c r="A115" s="2"/>
      <c r="B115" s="559"/>
      <c r="C115" s="560" t="s">
        <v>97</v>
      </c>
      <c r="D115" s="156" t="s">
        <v>405</v>
      </c>
      <c r="E115" s="235">
        <v>2.0160795822600646E-2</v>
      </c>
      <c r="F115" s="235">
        <v>0</v>
      </c>
      <c r="G115" s="235">
        <v>0</v>
      </c>
      <c r="H115" s="235">
        <v>0</v>
      </c>
      <c r="I115" s="236">
        <f t="shared" si="4"/>
        <v>2.0160795822600646E-2</v>
      </c>
      <c r="J115" s="3"/>
      <c r="K115" s="122"/>
      <c r="L115" s="122"/>
      <c r="M115" s="2"/>
      <c r="N115" s="2"/>
      <c r="O115" s="2"/>
      <c r="P115" s="2"/>
      <c r="Q115" s="2"/>
      <c r="R115" s="2"/>
    </row>
    <row r="116" spans="1:18" ht="13.5" customHeight="1">
      <c r="A116" s="2"/>
      <c r="B116" s="559"/>
      <c r="C116" s="560"/>
      <c r="D116" s="156" t="s">
        <v>162</v>
      </c>
      <c r="E116" s="235">
        <v>2.7818021159069162E-2</v>
      </c>
      <c r="F116" s="235">
        <v>0</v>
      </c>
      <c r="G116" s="235">
        <v>0</v>
      </c>
      <c r="H116" s="235">
        <v>0</v>
      </c>
      <c r="I116" s="236">
        <f t="shared" si="4"/>
        <v>2.7818021159069162E-2</v>
      </c>
      <c r="J116" s="3"/>
      <c r="K116" s="122"/>
      <c r="L116" s="122"/>
      <c r="M116" s="2"/>
      <c r="N116" s="2"/>
      <c r="O116" s="2"/>
      <c r="P116" s="2"/>
      <c r="Q116" s="2"/>
      <c r="R116" s="2"/>
    </row>
    <row r="117" spans="1:18" ht="13.5" customHeight="1">
      <c r="A117" s="2"/>
      <c r="B117" s="559"/>
      <c r="C117" s="560"/>
      <c r="D117" s="156" t="s">
        <v>163</v>
      </c>
      <c r="E117" s="235">
        <v>-2.7006951972424895</v>
      </c>
      <c r="F117" s="235">
        <v>0</v>
      </c>
      <c r="G117" s="235">
        <v>0</v>
      </c>
      <c r="H117" s="235">
        <v>0</v>
      </c>
      <c r="I117" s="236">
        <f t="shared" si="4"/>
        <v>-2.7006951972424895</v>
      </c>
      <c r="J117" s="3"/>
      <c r="K117" s="122"/>
      <c r="L117" s="122"/>
      <c r="M117" s="2"/>
      <c r="N117" s="2"/>
      <c r="O117" s="2"/>
      <c r="P117" s="2"/>
      <c r="Q117" s="2"/>
      <c r="R117" s="2"/>
    </row>
    <row r="118" spans="1:18" ht="13.5" customHeight="1">
      <c r="A118" s="2"/>
      <c r="B118" s="559"/>
      <c r="C118" s="560"/>
      <c r="D118" s="156" t="s">
        <v>164</v>
      </c>
      <c r="E118" s="235">
        <v>4.6160585719126761</v>
      </c>
      <c r="F118" s="235">
        <v>0</v>
      </c>
      <c r="G118" s="235">
        <v>0</v>
      </c>
      <c r="H118" s="235">
        <v>0</v>
      </c>
      <c r="I118" s="236">
        <f t="shared" si="4"/>
        <v>4.6160585719126761</v>
      </c>
      <c r="J118" s="3"/>
      <c r="K118" s="122"/>
      <c r="L118" s="122"/>
      <c r="M118" s="2"/>
      <c r="N118" s="2"/>
      <c r="O118" s="2"/>
      <c r="P118" s="2"/>
      <c r="Q118" s="2"/>
      <c r="R118" s="2"/>
    </row>
    <row r="119" spans="1:18" ht="13.5" customHeight="1">
      <c r="A119" s="2"/>
      <c r="B119" s="559"/>
      <c r="C119" s="560"/>
      <c r="D119" s="156" t="s">
        <v>406</v>
      </c>
      <c r="E119" s="235">
        <v>0</v>
      </c>
      <c r="F119" s="235">
        <v>0.56965690975037009</v>
      </c>
      <c r="G119" s="235">
        <v>0</v>
      </c>
      <c r="H119" s="235">
        <v>0</v>
      </c>
      <c r="I119" s="236">
        <f t="shared" si="4"/>
        <v>0.56965690975037009</v>
      </c>
      <c r="J119" s="3"/>
      <c r="K119" s="122"/>
      <c r="L119" s="122"/>
      <c r="M119" s="2"/>
      <c r="N119" s="2"/>
      <c r="O119" s="2"/>
      <c r="P119" s="2"/>
      <c r="Q119" s="2"/>
      <c r="R119" s="2"/>
    </row>
    <row r="120" spans="1:18" ht="13.5" customHeight="1">
      <c r="A120" s="2"/>
      <c r="B120" s="559"/>
      <c r="C120" s="560"/>
      <c r="D120" s="156" t="s">
        <v>165</v>
      </c>
      <c r="E120" s="235">
        <v>0</v>
      </c>
      <c r="F120" s="235">
        <v>9.1880146733930648E-2</v>
      </c>
      <c r="G120" s="235">
        <v>0</v>
      </c>
      <c r="H120" s="235">
        <v>0</v>
      </c>
      <c r="I120" s="236">
        <f t="shared" si="4"/>
        <v>9.1880146733930648E-2</v>
      </c>
      <c r="J120" s="3"/>
      <c r="K120" s="122"/>
      <c r="L120" s="122"/>
      <c r="M120" s="2"/>
      <c r="N120" s="2"/>
      <c r="O120" s="2"/>
      <c r="P120" s="2"/>
      <c r="Q120" s="2"/>
      <c r="R120" s="2"/>
    </row>
    <row r="121" spans="1:18" ht="13.5" customHeight="1">
      <c r="A121" s="2"/>
      <c r="B121" s="559"/>
      <c r="C121" s="560"/>
      <c r="D121" s="156" t="s">
        <v>166</v>
      </c>
      <c r="E121" s="235">
        <v>0</v>
      </c>
      <c r="F121" s="235">
        <v>1.130125804827347E-2</v>
      </c>
      <c r="G121" s="235">
        <v>0</v>
      </c>
      <c r="H121" s="235">
        <v>0</v>
      </c>
      <c r="I121" s="236">
        <f t="shared" si="4"/>
        <v>1.130125804827347E-2</v>
      </c>
      <c r="J121" s="3"/>
      <c r="K121" s="122"/>
      <c r="L121" s="122"/>
      <c r="M121" s="2"/>
      <c r="N121" s="2"/>
      <c r="O121" s="2"/>
      <c r="P121" s="2"/>
      <c r="Q121" s="2"/>
      <c r="R121" s="2"/>
    </row>
    <row r="122" spans="1:18" ht="13.5" customHeight="1">
      <c r="A122" s="2"/>
      <c r="B122" s="559"/>
      <c r="C122" s="560"/>
      <c r="D122" s="156" t="s">
        <v>167</v>
      </c>
      <c r="E122" s="235">
        <v>0</v>
      </c>
      <c r="F122" s="235">
        <v>4.520503219309388E-2</v>
      </c>
      <c r="G122" s="235">
        <v>0</v>
      </c>
      <c r="H122" s="235">
        <v>0</v>
      </c>
      <c r="I122" s="236">
        <f t="shared" si="4"/>
        <v>4.520503219309388E-2</v>
      </c>
      <c r="J122" s="3"/>
      <c r="K122" s="122"/>
      <c r="L122" s="122"/>
      <c r="M122" s="2"/>
      <c r="N122" s="2"/>
      <c r="O122" s="2"/>
      <c r="P122" s="2"/>
      <c r="Q122" s="2"/>
      <c r="R122" s="2"/>
    </row>
    <row r="123" spans="1:18" ht="13.5" customHeight="1">
      <c r="A123" s="2"/>
      <c r="B123" s="559"/>
      <c r="C123" s="180" t="s">
        <v>93</v>
      </c>
      <c r="D123" s="156" t="s">
        <v>168</v>
      </c>
      <c r="E123" s="235">
        <v>66.245585795164004</v>
      </c>
      <c r="F123" s="235">
        <v>0</v>
      </c>
      <c r="G123" s="235">
        <v>0</v>
      </c>
      <c r="H123" s="235">
        <v>0</v>
      </c>
      <c r="I123" s="236">
        <f t="shared" si="4"/>
        <v>66.245585795164004</v>
      </c>
      <c r="J123" s="3"/>
      <c r="K123" s="449"/>
      <c r="L123" s="449"/>
      <c r="M123" s="2"/>
      <c r="N123" s="2"/>
      <c r="O123" s="2"/>
      <c r="P123" s="2"/>
      <c r="Q123" s="2"/>
      <c r="R123" s="2"/>
    </row>
    <row r="124" spans="1:18" ht="13.5" customHeight="1">
      <c r="A124" s="2"/>
      <c r="B124" s="559"/>
      <c r="C124" s="560" t="s">
        <v>116</v>
      </c>
      <c r="D124" s="156" t="s">
        <v>407</v>
      </c>
      <c r="E124" s="235">
        <v>1.0661959329259958E-2</v>
      </c>
      <c r="F124" s="235">
        <v>0</v>
      </c>
      <c r="G124" s="235">
        <v>0</v>
      </c>
      <c r="H124" s="235">
        <v>0</v>
      </c>
      <c r="I124" s="236">
        <f t="shared" si="4"/>
        <v>1.0661959329259958E-2</v>
      </c>
      <c r="J124" s="3"/>
      <c r="K124" s="122"/>
      <c r="L124" s="122"/>
      <c r="M124" s="2"/>
      <c r="N124" s="2"/>
      <c r="O124" s="2"/>
      <c r="P124" s="2"/>
      <c r="Q124" s="2"/>
      <c r="R124" s="2"/>
    </row>
    <row r="125" spans="1:18" ht="13.5" customHeight="1">
      <c r="A125" s="2"/>
      <c r="B125" s="559"/>
      <c r="C125" s="560"/>
      <c r="D125" s="158" t="s">
        <v>408</v>
      </c>
      <c r="E125" s="235">
        <v>0.21226991755526645</v>
      </c>
      <c r="F125" s="235">
        <v>0</v>
      </c>
      <c r="G125" s="235">
        <v>0</v>
      </c>
      <c r="H125" s="235">
        <v>0</v>
      </c>
      <c r="I125" s="236">
        <f t="shared" si="4"/>
        <v>0.21226991755526645</v>
      </c>
      <c r="J125" s="3"/>
      <c r="K125" s="3"/>
      <c r="L125" s="3"/>
      <c r="M125" s="2"/>
      <c r="N125" s="2"/>
      <c r="O125" s="2"/>
      <c r="P125" s="2"/>
      <c r="Q125" s="2"/>
      <c r="R125" s="2"/>
    </row>
    <row r="126" spans="1:18" ht="13.5" customHeight="1">
      <c r="A126" s="122"/>
      <c r="B126" s="559"/>
      <c r="C126" s="560"/>
      <c r="D126" s="158" t="s">
        <v>409</v>
      </c>
      <c r="E126" s="235">
        <v>0.2026741541589325</v>
      </c>
      <c r="F126" s="235">
        <v>0</v>
      </c>
      <c r="G126" s="235">
        <v>0</v>
      </c>
      <c r="H126" s="235">
        <v>0</v>
      </c>
      <c r="I126" s="236">
        <f t="shared" si="4"/>
        <v>0.2026741541589325</v>
      </c>
      <c r="J126" s="3"/>
      <c r="K126" s="122"/>
      <c r="L126" s="122"/>
      <c r="M126" s="2"/>
      <c r="N126" s="2"/>
      <c r="O126" s="2"/>
      <c r="P126" s="2"/>
      <c r="Q126" s="2"/>
      <c r="R126" s="2"/>
    </row>
    <row r="127" spans="1:18" ht="13.5" customHeight="1">
      <c r="A127" s="122"/>
      <c r="B127" s="204" t="s">
        <v>169</v>
      </c>
      <c r="C127" s="155"/>
      <c r="D127" s="155"/>
      <c r="E127" s="228">
        <f>SUM(E85:E126)</f>
        <v>437.16985709265634</v>
      </c>
      <c r="F127" s="228">
        <f>SUM(F85:F126)</f>
        <v>0.71804334672566805</v>
      </c>
      <c r="G127" s="229">
        <f>SUM(G85:G126)</f>
        <v>0</v>
      </c>
      <c r="H127" s="229">
        <f>SUM(H85:H126)</f>
        <v>0</v>
      </c>
      <c r="I127" s="255">
        <f t="shared" si="4"/>
        <v>437.88790043938201</v>
      </c>
      <c r="J127" s="14"/>
      <c r="K127" s="221"/>
      <c r="L127" s="221"/>
      <c r="M127" s="2"/>
      <c r="N127" s="2"/>
      <c r="O127" s="2"/>
      <c r="P127" s="2"/>
      <c r="Q127" s="2"/>
      <c r="R127" s="2"/>
    </row>
    <row r="128" spans="1:18" s="304" customFormat="1" ht="13.5" customHeight="1">
      <c r="A128" s="122"/>
      <c r="B128" s="193"/>
      <c r="C128" s="266"/>
      <c r="D128" s="266"/>
      <c r="E128" s="232"/>
      <c r="F128" s="232"/>
      <c r="G128" s="393"/>
      <c r="H128" s="393"/>
      <c r="I128" s="253"/>
      <c r="J128" s="14"/>
      <c r="K128" s="152"/>
      <c r="L128" s="152"/>
      <c r="M128" s="416"/>
      <c r="N128" s="416"/>
      <c r="O128" s="416"/>
      <c r="P128" s="416"/>
      <c r="Q128" s="416"/>
      <c r="R128" s="416"/>
    </row>
    <row r="129" spans="1:18" s="304" customFormat="1" ht="13.5" customHeight="1">
      <c r="A129" s="122"/>
      <c r="B129" s="203" t="s">
        <v>493</v>
      </c>
      <c r="C129" s="180" t="s">
        <v>344</v>
      </c>
      <c r="D129" s="180" t="s">
        <v>497</v>
      </c>
      <c r="E129" s="235">
        <v>0.95165007136465496</v>
      </c>
      <c r="F129" s="235">
        <v>0</v>
      </c>
      <c r="G129" s="252">
        <v>0</v>
      </c>
      <c r="H129" s="252">
        <v>0</v>
      </c>
      <c r="I129" s="254">
        <f>SUM(E129:H129)</f>
        <v>0.95165007136465496</v>
      </c>
      <c r="J129" s="14"/>
      <c r="K129" s="152"/>
      <c r="L129" s="152"/>
      <c r="M129" s="416"/>
      <c r="N129" s="416"/>
      <c r="O129" s="416"/>
      <c r="P129" s="416"/>
      <c r="Q129" s="416"/>
      <c r="R129" s="416"/>
    </row>
    <row r="130" spans="1:18" s="304" customFormat="1" ht="13.5" customHeight="1">
      <c r="A130" s="122"/>
      <c r="B130" s="193"/>
      <c r="C130" s="162" t="s">
        <v>438</v>
      </c>
      <c r="D130" s="180" t="s">
        <v>498</v>
      </c>
      <c r="E130" s="235">
        <v>0.23791251784116374</v>
      </c>
      <c r="F130" s="235">
        <v>0</v>
      </c>
      <c r="G130" s="252">
        <v>0</v>
      </c>
      <c r="H130" s="252">
        <v>0</v>
      </c>
      <c r="I130" s="254">
        <f t="shared" ref="I130:I193" si="5">SUM(E130:H130)</f>
        <v>0.23791251784116374</v>
      </c>
      <c r="J130" s="14"/>
      <c r="K130" s="152"/>
      <c r="L130" s="152"/>
      <c r="M130" s="416"/>
      <c r="N130" s="416"/>
      <c r="O130" s="416"/>
      <c r="P130" s="416"/>
      <c r="Q130" s="416"/>
      <c r="R130" s="416"/>
    </row>
    <row r="131" spans="1:18" s="304" customFormat="1" ht="13.5" customHeight="1">
      <c r="A131" s="122"/>
      <c r="B131" s="193"/>
      <c r="C131" s="266"/>
      <c r="D131" s="180" t="s">
        <v>499</v>
      </c>
      <c r="E131" s="235">
        <v>27.417038556015711</v>
      </c>
      <c r="F131" s="235">
        <v>0</v>
      </c>
      <c r="G131" s="252">
        <v>0</v>
      </c>
      <c r="H131" s="252">
        <v>0</v>
      </c>
      <c r="I131" s="254">
        <f t="shared" si="5"/>
        <v>27.417038556015711</v>
      </c>
      <c r="J131" s="14"/>
      <c r="K131" s="152"/>
      <c r="L131" s="152"/>
      <c r="M131" s="416"/>
      <c r="N131" s="416"/>
      <c r="O131" s="416"/>
      <c r="P131" s="416"/>
      <c r="Q131" s="416"/>
      <c r="R131" s="416"/>
    </row>
    <row r="132" spans="1:18" s="304" customFormat="1" ht="13.5" customHeight="1">
      <c r="A132" s="122"/>
      <c r="B132" s="193"/>
      <c r="C132" s="266"/>
      <c r="D132" s="180" t="s">
        <v>500</v>
      </c>
      <c r="E132" s="235">
        <v>0.14274751070469827</v>
      </c>
      <c r="F132" s="235">
        <v>0</v>
      </c>
      <c r="G132" s="252">
        <v>0</v>
      </c>
      <c r="H132" s="252">
        <v>0</v>
      </c>
      <c r="I132" s="254">
        <f t="shared" si="5"/>
        <v>0.14274751070469827</v>
      </c>
      <c r="J132" s="14"/>
      <c r="K132" s="152"/>
      <c r="L132" s="152"/>
      <c r="M132" s="416"/>
      <c r="N132" s="416"/>
      <c r="O132" s="416"/>
      <c r="P132" s="416"/>
      <c r="Q132" s="416"/>
      <c r="R132" s="416"/>
    </row>
    <row r="133" spans="1:18" s="304" customFormat="1" ht="13.5" customHeight="1">
      <c r="A133" s="122"/>
      <c r="B133" s="193"/>
      <c r="C133" s="266"/>
      <c r="D133" s="180" t="s">
        <v>501</v>
      </c>
      <c r="E133" s="235">
        <v>0.47582503568232748</v>
      </c>
      <c r="F133" s="235">
        <v>0</v>
      </c>
      <c r="G133" s="252">
        <v>0</v>
      </c>
      <c r="H133" s="252">
        <v>0</v>
      </c>
      <c r="I133" s="254">
        <f t="shared" si="5"/>
        <v>0.47582503568232748</v>
      </c>
      <c r="J133" s="14"/>
      <c r="K133" s="152"/>
      <c r="L133" s="152"/>
      <c r="M133" s="416"/>
      <c r="N133" s="416"/>
      <c r="O133" s="416"/>
      <c r="P133" s="416"/>
      <c r="Q133" s="416"/>
      <c r="R133" s="416"/>
    </row>
    <row r="134" spans="1:18" s="304" customFormat="1" ht="13.5" customHeight="1">
      <c r="A134" s="122"/>
      <c r="B134" s="193"/>
      <c r="C134" s="266"/>
      <c r="D134" s="180" t="s">
        <v>502</v>
      </c>
      <c r="E134" s="235">
        <v>0.50998927324431864</v>
      </c>
      <c r="F134" s="235">
        <v>0</v>
      </c>
      <c r="G134" s="252">
        <v>0</v>
      </c>
      <c r="H134" s="252">
        <v>0</v>
      </c>
      <c r="I134" s="254">
        <f t="shared" si="5"/>
        <v>0.50998927324431864</v>
      </c>
      <c r="J134" s="14"/>
      <c r="K134" s="152"/>
      <c r="L134" s="152"/>
      <c r="M134" s="416"/>
      <c r="N134" s="416"/>
      <c r="O134" s="416"/>
      <c r="P134" s="416"/>
      <c r="Q134" s="416"/>
      <c r="R134" s="416"/>
    </row>
    <row r="135" spans="1:18" s="304" customFormat="1" ht="13.5" customHeight="1">
      <c r="A135" s="122"/>
      <c r="B135" s="193"/>
      <c r="C135" s="266"/>
      <c r="D135" s="180" t="s">
        <v>503</v>
      </c>
      <c r="E135" s="235">
        <v>0.14826708111861325</v>
      </c>
      <c r="F135" s="235">
        <v>0</v>
      </c>
      <c r="G135" s="252">
        <v>0</v>
      </c>
      <c r="H135" s="252">
        <v>0</v>
      </c>
      <c r="I135" s="254">
        <f t="shared" si="5"/>
        <v>0.14826708111861325</v>
      </c>
      <c r="J135" s="14"/>
      <c r="K135" s="152"/>
      <c r="L135" s="152"/>
      <c r="M135" s="416"/>
      <c r="N135" s="416"/>
      <c r="O135" s="416"/>
      <c r="P135" s="416"/>
      <c r="Q135" s="416"/>
      <c r="R135" s="416"/>
    </row>
    <row r="136" spans="1:18" s="304" customFormat="1" ht="13.5" customHeight="1">
      <c r="A136" s="122"/>
      <c r="B136" s="193"/>
      <c r="C136" s="266"/>
      <c r="D136" s="180" t="s">
        <v>504</v>
      </c>
      <c r="E136" s="235">
        <v>0.92091177405957658</v>
      </c>
      <c r="F136" s="235">
        <v>0</v>
      </c>
      <c r="G136" s="252">
        <v>0</v>
      </c>
      <c r="H136" s="252">
        <v>0</v>
      </c>
      <c r="I136" s="254">
        <f t="shared" si="5"/>
        <v>0.92091177405957658</v>
      </c>
      <c r="J136" s="14"/>
      <c r="K136" s="152"/>
      <c r="L136" s="152"/>
      <c r="M136" s="416"/>
      <c r="N136" s="416"/>
      <c r="O136" s="416"/>
      <c r="P136" s="416"/>
      <c r="Q136" s="416"/>
      <c r="R136" s="416"/>
    </row>
    <row r="137" spans="1:18" s="304" customFormat="1" ht="13.5" customHeight="1">
      <c r="A137" s="122"/>
      <c r="B137" s="193"/>
      <c r="C137" s="266"/>
      <c r="D137" s="180" t="s">
        <v>505</v>
      </c>
      <c r="E137" s="235">
        <v>9.4013510550114283</v>
      </c>
      <c r="F137" s="235">
        <v>0</v>
      </c>
      <c r="G137" s="252">
        <v>0</v>
      </c>
      <c r="H137" s="252">
        <v>0</v>
      </c>
      <c r="I137" s="254">
        <f t="shared" si="5"/>
        <v>9.4013510550114283</v>
      </c>
      <c r="J137" s="14"/>
      <c r="K137" s="152"/>
      <c r="L137" s="152"/>
      <c r="M137" s="416"/>
      <c r="N137" s="416"/>
      <c r="O137" s="416"/>
      <c r="P137" s="416"/>
      <c r="Q137" s="416"/>
      <c r="R137" s="416"/>
    </row>
    <row r="138" spans="1:18" s="304" customFormat="1" ht="13.5" customHeight="1">
      <c r="A138" s="122"/>
      <c r="B138" s="193"/>
      <c r="C138" s="266"/>
      <c r="D138" s="180" t="s">
        <v>506</v>
      </c>
      <c r="E138" s="235">
        <v>1.0872602065341184</v>
      </c>
      <c r="F138" s="235">
        <v>0</v>
      </c>
      <c r="G138" s="252">
        <v>0</v>
      </c>
      <c r="H138" s="252">
        <v>0</v>
      </c>
      <c r="I138" s="254">
        <f t="shared" si="5"/>
        <v>1.0872602065341184</v>
      </c>
      <c r="J138" s="14"/>
      <c r="K138" s="152"/>
      <c r="L138" s="152"/>
      <c r="M138" s="416"/>
      <c r="N138" s="416"/>
      <c r="O138" s="416"/>
      <c r="P138" s="416"/>
      <c r="Q138" s="416"/>
      <c r="R138" s="416"/>
    </row>
    <row r="139" spans="1:18" s="304" customFormat="1" ht="13.5" customHeight="1">
      <c r="A139" s="122"/>
      <c r="B139" s="193"/>
      <c r="C139" s="266"/>
      <c r="D139" s="180" t="s">
        <v>507</v>
      </c>
      <c r="E139" s="235">
        <v>1.1051520286994303</v>
      </c>
      <c r="F139" s="235">
        <v>0</v>
      </c>
      <c r="G139" s="252">
        <v>0</v>
      </c>
      <c r="H139" s="252">
        <v>0</v>
      </c>
      <c r="I139" s="254">
        <f t="shared" si="5"/>
        <v>1.1051520286994303</v>
      </c>
      <c r="J139" s="14"/>
      <c r="K139" s="152"/>
      <c r="L139" s="152"/>
      <c r="M139" s="416"/>
      <c r="N139" s="416"/>
      <c r="O139" s="416"/>
      <c r="P139" s="416"/>
      <c r="Q139" s="416"/>
      <c r="R139" s="416"/>
    </row>
    <row r="140" spans="1:18" s="304" customFormat="1" ht="13.5" customHeight="1">
      <c r="A140" s="122"/>
      <c r="B140" s="193"/>
      <c r="C140" s="266"/>
      <c r="D140" s="180" t="s">
        <v>508</v>
      </c>
      <c r="E140" s="235">
        <v>1.1324635849239395</v>
      </c>
      <c r="F140" s="235">
        <v>0</v>
      </c>
      <c r="G140" s="252">
        <v>0</v>
      </c>
      <c r="H140" s="252">
        <v>0</v>
      </c>
      <c r="I140" s="254">
        <f t="shared" si="5"/>
        <v>1.1324635849239395</v>
      </c>
      <c r="J140" s="14"/>
      <c r="K140" s="152"/>
      <c r="L140" s="152"/>
      <c r="M140" s="416"/>
      <c r="N140" s="416"/>
      <c r="O140" s="416"/>
      <c r="P140" s="416"/>
      <c r="Q140" s="416"/>
      <c r="R140" s="416"/>
    </row>
    <row r="141" spans="1:18" s="304" customFormat="1" ht="13.5" customHeight="1">
      <c r="A141" s="122"/>
      <c r="B141" s="193"/>
      <c r="C141" s="266"/>
      <c r="D141" s="180" t="s">
        <v>509</v>
      </c>
      <c r="E141" s="235">
        <v>-0.19042517928006747</v>
      </c>
      <c r="F141" s="235">
        <v>0</v>
      </c>
      <c r="G141" s="252">
        <v>0</v>
      </c>
      <c r="H141" s="252">
        <v>0</v>
      </c>
      <c r="I141" s="254">
        <f t="shared" si="5"/>
        <v>-0.19042517928006747</v>
      </c>
      <c r="J141" s="14"/>
      <c r="K141" s="152"/>
      <c r="L141" s="152"/>
      <c r="M141" s="416"/>
      <c r="N141" s="416"/>
      <c r="O141" s="416"/>
      <c r="P141" s="416"/>
      <c r="Q141" s="416"/>
      <c r="R141" s="416"/>
    </row>
    <row r="142" spans="1:18" s="304" customFormat="1" ht="13.5" customHeight="1">
      <c r="A142" s="122"/>
      <c r="B142" s="193"/>
      <c r="C142" s="162" t="s">
        <v>510</v>
      </c>
      <c r="D142" s="180" t="s">
        <v>602</v>
      </c>
      <c r="E142" s="235">
        <v>5.8145819360380422</v>
      </c>
      <c r="F142" s="235">
        <v>0</v>
      </c>
      <c r="G142" s="252">
        <v>0</v>
      </c>
      <c r="H142" s="252">
        <v>0</v>
      </c>
      <c r="I142" s="254">
        <f t="shared" si="5"/>
        <v>5.8145819360380422</v>
      </c>
      <c r="J142" s="14"/>
      <c r="K142" s="152"/>
      <c r="L142" s="152"/>
      <c r="M142" s="416"/>
      <c r="N142" s="416"/>
      <c r="O142" s="416"/>
      <c r="P142" s="416"/>
      <c r="Q142" s="416"/>
      <c r="R142" s="416"/>
    </row>
    <row r="143" spans="1:18" s="304" customFormat="1" ht="13.5" customHeight="1">
      <c r="A143" s="122"/>
      <c r="B143" s="193"/>
      <c r="C143" s="162" t="s">
        <v>421</v>
      </c>
      <c r="D143" s="156" t="s">
        <v>511</v>
      </c>
      <c r="E143" s="235">
        <v>1.1460721809444541</v>
      </c>
      <c r="F143" s="235">
        <v>0</v>
      </c>
      <c r="G143" s="252">
        <v>0</v>
      </c>
      <c r="H143" s="252">
        <v>0</v>
      </c>
      <c r="I143" s="254">
        <f t="shared" si="5"/>
        <v>1.1460721809444541</v>
      </c>
      <c r="J143" s="14"/>
      <c r="K143" s="152"/>
      <c r="L143" s="152"/>
      <c r="M143" s="416"/>
      <c r="N143" s="416"/>
      <c r="O143" s="416"/>
      <c r="P143" s="416"/>
      <c r="Q143" s="416"/>
      <c r="R143" s="416"/>
    </row>
    <row r="144" spans="1:18" s="304" customFormat="1" ht="13.5" customHeight="1">
      <c r="A144" s="122"/>
      <c r="B144" s="193"/>
      <c r="C144" s="266"/>
      <c r="D144" s="156" t="s">
        <v>512</v>
      </c>
      <c r="E144" s="235">
        <v>6.1191099588747327E-2</v>
      </c>
      <c r="F144" s="235">
        <v>0</v>
      </c>
      <c r="G144" s="252">
        <v>0</v>
      </c>
      <c r="H144" s="252">
        <v>0</v>
      </c>
      <c r="I144" s="254">
        <f t="shared" si="5"/>
        <v>6.1191099588747327E-2</v>
      </c>
      <c r="J144" s="14"/>
      <c r="K144" s="152"/>
      <c r="L144" s="152"/>
      <c r="M144" s="416"/>
      <c r="N144" s="416"/>
      <c r="O144" s="416"/>
      <c r="P144" s="416"/>
      <c r="Q144" s="416"/>
      <c r="R144" s="416"/>
    </row>
    <row r="145" spans="1:18" s="304" customFormat="1" ht="13.5" customHeight="1">
      <c r="A145" s="122"/>
      <c r="B145" s="193"/>
      <c r="C145" s="266"/>
      <c r="D145" s="156" t="s">
        <v>513</v>
      </c>
      <c r="E145" s="235">
        <v>-4.6509042287733422</v>
      </c>
      <c r="F145" s="235">
        <v>0</v>
      </c>
      <c r="G145" s="252">
        <v>0</v>
      </c>
      <c r="H145" s="252">
        <v>0</v>
      </c>
      <c r="I145" s="254">
        <f t="shared" si="5"/>
        <v>-4.6509042287733422</v>
      </c>
      <c r="J145" s="14"/>
      <c r="K145" s="152"/>
      <c r="L145" s="152"/>
      <c r="M145" s="416"/>
      <c r="N145" s="416"/>
      <c r="O145" s="416"/>
      <c r="P145" s="416"/>
      <c r="Q145" s="416"/>
      <c r="R145" s="416"/>
    </row>
    <row r="146" spans="1:18" s="304" customFormat="1" ht="13.5" customHeight="1">
      <c r="A146" s="122"/>
      <c r="B146" s="193"/>
      <c r="C146" s="266"/>
      <c r="D146" s="156" t="s">
        <v>514</v>
      </c>
      <c r="E146" s="235">
        <v>0.73372220502214902</v>
      </c>
      <c r="F146" s="235">
        <v>0</v>
      </c>
      <c r="G146" s="252">
        <v>0</v>
      </c>
      <c r="H146" s="252">
        <v>0</v>
      </c>
      <c r="I146" s="254">
        <f t="shared" si="5"/>
        <v>0.73372220502214902</v>
      </c>
      <c r="J146" s="14"/>
      <c r="K146" s="152"/>
      <c r="L146" s="152"/>
      <c r="M146" s="416"/>
      <c r="N146" s="416"/>
      <c r="O146" s="416"/>
      <c r="P146" s="416"/>
      <c r="Q146" s="416"/>
      <c r="R146" s="416"/>
    </row>
    <row r="147" spans="1:18" s="304" customFormat="1" ht="13.5" customHeight="1">
      <c r="A147" s="122"/>
      <c r="B147" s="193"/>
      <c r="C147" s="266"/>
      <c r="D147" s="156" t="s">
        <v>515</v>
      </c>
      <c r="E147" s="235">
        <v>2.1476838810557535</v>
      </c>
      <c r="F147" s="235">
        <v>0</v>
      </c>
      <c r="G147" s="252">
        <v>0</v>
      </c>
      <c r="H147" s="252">
        <v>0</v>
      </c>
      <c r="I147" s="254">
        <f t="shared" si="5"/>
        <v>2.1476838810557535</v>
      </c>
      <c r="J147" s="14"/>
      <c r="K147" s="152"/>
      <c r="L147" s="152"/>
      <c r="M147" s="416"/>
      <c r="N147" s="416"/>
      <c r="O147" s="416"/>
      <c r="P147" s="416"/>
      <c r="Q147" s="416"/>
      <c r="R147" s="416"/>
    </row>
    <row r="148" spans="1:18" s="304" customFormat="1" ht="13.5" customHeight="1">
      <c r="A148" s="122"/>
      <c r="B148" s="193"/>
      <c r="C148" s="266"/>
      <c r="D148" s="156" t="s">
        <v>516</v>
      </c>
      <c r="E148" s="235">
        <v>0.89940448244673554</v>
      </c>
      <c r="F148" s="235">
        <v>0</v>
      </c>
      <c r="G148" s="252">
        <v>0</v>
      </c>
      <c r="H148" s="252">
        <v>0</v>
      </c>
      <c r="I148" s="254">
        <f t="shared" si="5"/>
        <v>0.89940448244673554</v>
      </c>
      <c r="J148" s="14"/>
      <c r="K148" s="152"/>
      <c r="L148" s="152"/>
      <c r="M148" s="416"/>
      <c r="N148" s="416"/>
      <c r="O148" s="416"/>
      <c r="P148" s="416"/>
      <c r="Q148" s="416"/>
      <c r="R148" s="416"/>
    </row>
    <row r="149" spans="1:18" s="304" customFormat="1" ht="13.5" customHeight="1">
      <c r="A149" s="122"/>
      <c r="B149" s="193"/>
      <c r="C149" s="266"/>
      <c r="D149" s="156" t="s">
        <v>517</v>
      </c>
      <c r="E149" s="235">
        <v>7.1916195893026975</v>
      </c>
      <c r="F149" s="235">
        <v>0</v>
      </c>
      <c r="G149" s="252">
        <v>0</v>
      </c>
      <c r="H149" s="252">
        <v>0</v>
      </c>
      <c r="I149" s="254">
        <f t="shared" si="5"/>
        <v>7.1916195893026975</v>
      </c>
      <c r="J149" s="14"/>
      <c r="K149" s="152"/>
      <c r="L149" s="152"/>
      <c r="M149" s="416"/>
      <c r="N149" s="416"/>
      <c r="O149" s="416"/>
      <c r="P149" s="416"/>
      <c r="Q149" s="416"/>
      <c r="R149" s="416"/>
    </row>
    <row r="150" spans="1:18" s="304" customFormat="1" ht="13.5" customHeight="1">
      <c r="A150" s="122"/>
      <c r="B150" s="193"/>
      <c r="C150" s="266"/>
      <c r="D150" s="156" t="s">
        <v>518</v>
      </c>
      <c r="E150" s="235">
        <v>0.68556871141109743</v>
      </c>
      <c r="F150" s="235">
        <v>0</v>
      </c>
      <c r="G150" s="252">
        <v>0</v>
      </c>
      <c r="H150" s="252">
        <v>0</v>
      </c>
      <c r="I150" s="254">
        <f t="shared" si="5"/>
        <v>0.68556871141109743</v>
      </c>
      <c r="J150" s="14"/>
      <c r="K150" s="152"/>
      <c r="L150" s="152"/>
      <c r="M150" s="416"/>
      <c r="N150" s="416"/>
      <c r="O150" s="416"/>
      <c r="P150" s="416"/>
      <c r="Q150" s="416"/>
      <c r="R150" s="416"/>
    </row>
    <row r="151" spans="1:18" s="304" customFormat="1" ht="13.5" customHeight="1">
      <c r="A151" s="122"/>
      <c r="B151" s="193"/>
      <c r="C151" s="266"/>
      <c r="D151" s="156" t="s">
        <v>519</v>
      </c>
      <c r="E151" s="235">
        <v>0.59849272988123148</v>
      </c>
      <c r="F151" s="235">
        <v>0</v>
      </c>
      <c r="G151" s="252">
        <v>0</v>
      </c>
      <c r="H151" s="252">
        <v>0</v>
      </c>
      <c r="I151" s="254">
        <f t="shared" si="5"/>
        <v>0.59849272988123148</v>
      </c>
      <c r="J151" s="14"/>
      <c r="K151" s="152"/>
      <c r="L151" s="152"/>
      <c r="M151" s="416"/>
      <c r="N151" s="416"/>
      <c r="O151" s="416"/>
      <c r="P151" s="416"/>
      <c r="Q151" s="416"/>
      <c r="R151" s="416"/>
    </row>
    <row r="152" spans="1:18" s="304" customFormat="1" ht="13.5" customHeight="1">
      <c r="A152" s="122"/>
      <c r="B152" s="193"/>
      <c r="C152" s="266"/>
      <c r="D152" s="156" t="s">
        <v>520</v>
      </c>
      <c r="E152" s="235">
        <v>0.25989563448968722</v>
      </c>
      <c r="F152" s="235">
        <v>0</v>
      </c>
      <c r="G152" s="252">
        <v>0</v>
      </c>
      <c r="H152" s="252">
        <v>0</v>
      </c>
      <c r="I152" s="254">
        <f t="shared" si="5"/>
        <v>0.25989563448968722</v>
      </c>
      <c r="J152" s="14"/>
      <c r="K152" s="152"/>
      <c r="L152" s="152"/>
      <c r="M152" s="416"/>
      <c r="N152" s="416"/>
      <c r="O152" s="416"/>
      <c r="P152" s="416"/>
      <c r="Q152" s="416"/>
      <c r="R152" s="416"/>
    </row>
    <row r="153" spans="1:18" s="304" customFormat="1" ht="13.5" customHeight="1">
      <c r="A153" s="122"/>
      <c r="B153" s="193"/>
      <c r="C153" s="266"/>
      <c r="D153" s="156" t="s">
        <v>521</v>
      </c>
      <c r="E153" s="235">
        <v>0.50199541264485559</v>
      </c>
      <c r="F153" s="235">
        <v>0</v>
      </c>
      <c r="G153" s="252">
        <v>0</v>
      </c>
      <c r="H153" s="252">
        <v>0</v>
      </c>
      <c r="I153" s="254">
        <f t="shared" si="5"/>
        <v>0.50199541264485559</v>
      </c>
      <c r="J153" s="14"/>
      <c r="K153" s="152"/>
      <c r="L153" s="152"/>
      <c r="M153" s="416"/>
      <c r="N153" s="416"/>
      <c r="O153" s="416"/>
      <c r="P153" s="416"/>
      <c r="Q153" s="416"/>
      <c r="R153" s="416"/>
    </row>
    <row r="154" spans="1:18" s="304" customFormat="1" ht="13.5" customHeight="1">
      <c r="A154" s="122"/>
      <c r="B154" s="193"/>
      <c r="C154" s="266"/>
      <c r="D154" s="156" t="s">
        <v>522</v>
      </c>
      <c r="E154" s="235">
        <v>0.59953954495973261</v>
      </c>
      <c r="F154" s="235">
        <v>0</v>
      </c>
      <c r="G154" s="252">
        <v>0</v>
      </c>
      <c r="H154" s="252">
        <v>0</v>
      </c>
      <c r="I154" s="254">
        <f t="shared" si="5"/>
        <v>0.59953954495973261</v>
      </c>
      <c r="J154" s="14"/>
      <c r="K154" s="152"/>
      <c r="L154" s="152"/>
      <c r="M154" s="416"/>
      <c r="N154" s="416"/>
      <c r="O154" s="416"/>
      <c r="P154" s="416"/>
      <c r="Q154" s="416"/>
      <c r="R154" s="416"/>
    </row>
    <row r="155" spans="1:18" s="304" customFormat="1" ht="13.5" customHeight="1">
      <c r="A155" s="122"/>
      <c r="B155" s="193"/>
      <c r="C155" s="266"/>
      <c r="D155" s="156" t="s">
        <v>523</v>
      </c>
      <c r="E155" s="235">
        <v>2.652724573928976</v>
      </c>
      <c r="F155" s="235">
        <v>0</v>
      </c>
      <c r="G155" s="252">
        <v>0</v>
      </c>
      <c r="H155" s="252">
        <v>0</v>
      </c>
      <c r="I155" s="254">
        <f t="shared" si="5"/>
        <v>2.652724573928976</v>
      </c>
      <c r="J155" s="14"/>
      <c r="K155" s="152"/>
      <c r="L155" s="152"/>
      <c r="M155" s="416"/>
      <c r="N155" s="416"/>
      <c r="O155" s="416"/>
      <c r="P155" s="416"/>
      <c r="Q155" s="416"/>
      <c r="R155" s="416"/>
    </row>
    <row r="156" spans="1:18" s="304" customFormat="1" ht="13.5" customHeight="1">
      <c r="A156" s="122"/>
      <c r="B156" s="193"/>
      <c r="C156" s="434" t="s">
        <v>81</v>
      </c>
      <c r="D156" s="180" t="s">
        <v>524</v>
      </c>
      <c r="E156" s="235">
        <v>3.2356102426398272</v>
      </c>
      <c r="F156" s="235">
        <v>0</v>
      </c>
      <c r="G156" s="252">
        <v>0</v>
      </c>
      <c r="H156" s="252">
        <v>0</v>
      </c>
      <c r="I156" s="254">
        <f t="shared" si="5"/>
        <v>3.2356102426398272</v>
      </c>
      <c r="J156" s="14"/>
      <c r="K156" s="152"/>
      <c r="L156" s="152"/>
      <c r="M156" s="416"/>
      <c r="N156" s="416"/>
      <c r="O156" s="416"/>
      <c r="P156" s="416"/>
      <c r="Q156" s="416"/>
      <c r="R156" s="416"/>
    </row>
    <row r="157" spans="1:18" s="304" customFormat="1" ht="13.5" customHeight="1">
      <c r="A157" s="122"/>
      <c r="B157" s="193"/>
      <c r="C157" s="434"/>
      <c r="D157" s="180" t="s">
        <v>525</v>
      </c>
      <c r="E157" s="235">
        <v>0.98876442414787657</v>
      </c>
      <c r="F157" s="235">
        <v>0</v>
      </c>
      <c r="G157" s="252">
        <v>0</v>
      </c>
      <c r="H157" s="252">
        <v>0</v>
      </c>
      <c r="I157" s="254">
        <f t="shared" si="5"/>
        <v>0.98876442414787657</v>
      </c>
      <c r="J157" s="14"/>
      <c r="K157" s="152"/>
      <c r="L157" s="152"/>
      <c r="M157" s="416"/>
      <c r="N157" s="416"/>
      <c r="O157" s="416"/>
      <c r="P157" s="416"/>
      <c r="Q157" s="416"/>
      <c r="R157" s="416"/>
    </row>
    <row r="158" spans="1:18" s="304" customFormat="1" ht="13.5" customHeight="1">
      <c r="A158" s="122"/>
      <c r="B158" s="193"/>
      <c r="C158" s="434"/>
      <c r="D158" s="180" t="s">
        <v>526</v>
      </c>
      <c r="E158" s="235">
        <v>5.9563777966713758</v>
      </c>
      <c r="F158" s="235">
        <v>0</v>
      </c>
      <c r="G158" s="252">
        <v>0</v>
      </c>
      <c r="H158" s="252">
        <v>0</v>
      </c>
      <c r="I158" s="254">
        <f t="shared" si="5"/>
        <v>5.9563777966713758</v>
      </c>
      <c r="J158" s="14"/>
      <c r="K158" s="152"/>
      <c r="L158" s="152"/>
      <c r="M158" s="416"/>
      <c r="N158" s="416"/>
      <c r="O158" s="416"/>
      <c r="P158" s="416"/>
      <c r="Q158" s="416"/>
      <c r="R158" s="416"/>
    </row>
    <row r="159" spans="1:18" s="304" customFormat="1" ht="13.5" customHeight="1">
      <c r="A159" s="122"/>
      <c r="B159" s="193"/>
      <c r="C159" s="434"/>
      <c r="D159" s="180" t="s">
        <v>527</v>
      </c>
      <c r="E159" s="235">
        <v>125.7199214727919</v>
      </c>
      <c r="F159" s="235">
        <v>0</v>
      </c>
      <c r="G159" s="252">
        <v>0</v>
      </c>
      <c r="H159" s="252">
        <v>0</v>
      </c>
      <c r="I159" s="254">
        <f t="shared" si="5"/>
        <v>125.7199214727919</v>
      </c>
      <c r="J159" s="14"/>
      <c r="K159" s="152"/>
      <c r="L159" s="152"/>
      <c r="M159" s="416"/>
      <c r="N159" s="416"/>
      <c r="O159" s="416"/>
      <c r="P159" s="416"/>
      <c r="Q159" s="416"/>
      <c r="R159" s="416"/>
    </row>
    <row r="160" spans="1:18" s="304" customFormat="1" ht="13.5" customHeight="1">
      <c r="A160" s="122"/>
      <c r="B160" s="193"/>
      <c r="C160" s="434"/>
      <c r="D160" s="180" t="s">
        <v>528</v>
      </c>
      <c r="E160" s="235">
        <v>39.173342877626112</v>
      </c>
      <c r="F160" s="235">
        <v>0</v>
      </c>
      <c r="G160" s="252">
        <v>0</v>
      </c>
      <c r="H160" s="252">
        <v>0</v>
      </c>
      <c r="I160" s="254">
        <f t="shared" si="5"/>
        <v>39.173342877626112</v>
      </c>
      <c r="J160" s="14"/>
      <c r="K160" s="152"/>
      <c r="L160" s="152"/>
      <c r="M160" s="416"/>
      <c r="N160" s="416"/>
      <c r="O160" s="416"/>
      <c r="P160" s="416"/>
      <c r="Q160" s="416"/>
      <c r="R160" s="416"/>
    </row>
    <row r="161" spans="1:18" s="304" customFormat="1" ht="13.5" customHeight="1">
      <c r="A161" s="122"/>
      <c r="B161" s="193"/>
      <c r="C161" s="434"/>
      <c r="D161" s="180" t="s">
        <v>529</v>
      </c>
      <c r="E161" s="235">
        <v>3.9017652925950856</v>
      </c>
      <c r="F161" s="235">
        <v>0</v>
      </c>
      <c r="G161" s="252">
        <v>0</v>
      </c>
      <c r="H161" s="252">
        <v>0</v>
      </c>
      <c r="I161" s="254">
        <f t="shared" si="5"/>
        <v>3.9017652925950856</v>
      </c>
      <c r="J161" s="14"/>
      <c r="K161" s="152"/>
      <c r="L161" s="152"/>
      <c r="M161" s="416"/>
      <c r="N161" s="416"/>
      <c r="O161" s="416"/>
      <c r="P161" s="416"/>
      <c r="Q161" s="416"/>
      <c r="R161" s="416"/>
    </row>
    <row r="162" spans="1:18" s="304" customFormat="1" ht="13.5" customHeight="1">
      <c r="A162" s="122"/>
      <c r="B162" s="193"/>
      <c r="C162" s="434"/>
      <c r="D162" s="180" t="s">
        <v>530</v>
      </c>
      <c r="E162" s="235">
        <v>4.7663393824298748</v>
      </c>
      <c r="F162" s="235">
        <v>0</v>
      </c>
      <c r="G162" s="252">
        <v>0</v>
      </c>
      <c r="H162" s="252">
        <v>0</v>
      </c>
      <c r="I162" s="254">
        <f t="shared" si="5"/>
        <v>4.7663393824298748</v>
      </c>
      <c r="J162" s="14"/>
      <c r="K162" s="152"/>
      <c r="L162" s="152"/>
      <c r="M162" s="416"/>
      <c r="N162" s="416"/>
      <c r="O162" s="416"/>
      <c r="P162" s="416"/>
      <c r="Q162" s="416"/>
      <c r="R162" s="416"/>
    </row>
    <row r="163" spans="1:18" s="304" customFormat="1" ht="13.5" customHeight="1">
      <c r="A163" s="122"/>
      <c r="B163" s="193"/>
      <c r="C163" s="162" t="s">
        <v>96</v>
      </c>
      <c r="D163" s="180" t="s">
        <v>603</v>
      </c>
      <c r="E163" s="247">
        <v>7.7083655780537059</v>
      </c>
      <c r="F163" s="235">
        <v>0</v>
      </c>
      <c r="G163" s="252">
        <v>0</v>
      </c>
      <c r="H163" s="252">
        <v>0</v>
      </c>
      <c r="I163" s="254">
        <f t="shared" si="5"/>
        <v>7.7083655780537059</v>
      </c>
      <c r="J163" s="14"/>
      <c r="K163" s="152"/>
      <c r="L163" s="152"/>
      <c r="M163" s="416"/>
      <c r="N163" s="416"/>
      <c r="O163" s="416"/>
      <c r="P163" s="416"/>
      <c r="Q163" s="416"/>
      <c r="R163" s="416"/>
    </row>
    <row r="164" spans="1:18" s="304" customFormat="1" ht="13.5" customHeight="1">
      <c r="A164" s="122"/>
      <c r="B164" s="193"/>
      <c r="C164" s="434"/>
      <c r="D164" s="180" t="s">
        <v>610</v>
      </c>
      <c r="E164" s="247">
        <v>1.1419800856375861</v>
      </c>
      <c r="F164" s="235">
        <v>0</v>
      </c>
      <c r="G164" s="252">
        <v>0</v>
      </c>
      <c r="H164" s="252">
        <v>0</v>
      </c>
      <c r="I164" s="254">
        <f t="shared" si="5"/>
        <v>1.1419800856375861</v>
      </c>
      <c r="J164" s="14"/>
      <c r="K164" s="152"/>
      <c r="L164" s="152"/>
      <c r="M164" s="416"/>
      <c r="N164" s="416"/>
      <c r="O164" s="416"/>
      <c r="P164" s="416"/>
      <c r="Q164" s="416"/>
      <c r="R164" s="416"/>
    </row>
    <row r="165" spans="1:18" s="304" customFormat="1" ht="13.5" customHeight="1">
      <c r="A165" s="122"/>
      <c r="B165" s="193"/>
      <c r="C165" s="434"/>
      <c r="D165" s="518" t="s">
        <v>636</v>
      </c>
      <c r="E165" s="247">
        <v>0.27597852069574996</v>
      </c>
      <c r="F165" s="235">
        <v>0</v>
      </c>
      <c r="G165" s="252">
        <v>0</v>
      </c>
      <c r="H165" s="252">
        <v>0</v>
      </c>
      <c r="I165" s="254">
        <f t="shared" si="5"/>
        <v>0.27597852069574996</v>
      </c>
      <c r="J165" s="14"/>
      <c r="K165" s="152"/>
      <c r="L165" s="152"/>
      <c r="M165" s="416"/>
      <c r="N165" s="416"/>
      <c r="O165" s="416"/>
      <c r="P165" s="416"/>
      <c r="Q165" s="416"/>
      <c r="R165" s="416"/>
    </row>
    <row r="166" spans="1:18" s="304" customFormat="1" ht="13.5" customHeight="1">
      <c r="A166" s="122"/>
      <c r="B166" s="193"/>
      <c r="C166" s="434"/>
      <c r="D166" s="180" t="s">
        <v>531</v>
      </c>
      <c r="E166" s="247">
        <v>9.5165007136465501E-2</v>
      </c>
      <c r="F166" s="235">
        <v>0</v>
      </c>
      <c r="G166" s="252">
        <v>0</v>
      </c>
      <c r="H166" s="252">
        <v>0</v>
      </c>
      <c r="I166" s="254">
        <f t="shared" si="5"/>
        <v>9.5165007136465501E-2</v>
      </c>
      <c r="J166" s="14"/>
      <c r="K166" s="152"/>
      <c r="L166" s="152"/>
      <c r="M166" s="416"/>
      <c r="N166" s="416"/>
      <c r="O166" s="416"/>
      <c r="P166" s="416"/>
      <c r="Q166" s="416"/>
      <c r="R166" s="416"/>
    </row>
    <row r="167" spans="1:18" s="304" customFormat="1" ht="13.5" customHeight="1">
      <c r="A167" s="122"/>
      <c r="B167" s="193"/>
      <c r="C167" s="434"/>
      <c r="D167" s="180" t="s">
        <v>532</v>
      </c>
      <c r="E167" s="247">
        <v>0.10468150785011206</v>
      </c>
      <c r="F167" s="235">
        <v>0</v>
      </c>
      <c r="G167" s="252">
        <v>0</v>
      </c>
      <c r="H167" s="252">
        <v>0</v>
      </c>
      <c r="I167" s="254">
        <f t="shared" si="5"/>
        <v>0.10468150785011206</v>
      </c>
      <c r="J167" s="14"/>
      <c r="K167" s="152"/>
      <c r="L167" s="152"/>
      <c r="M167" s="416"/>
      <c r="N167" s="416"/>
      <c r="O167" s="416"/>
      <c r="P167" s="416"/>
      <c r="Q167" s="416"/>
      <c r="R167" s="416"/>
    </row>
    <row r="168" spans="1:18" s="304" customFormat="1" ht="13.5" customHeight="1">
      <c r="A168" s="122"/>
      <c r="B168" s="193"/>
      <c r="C168" s="434"/>
      <c r="D168" s="180" t="s">
        <v>533</v>
      </c>
      <c r="E168" s="247">
        <v>1.4369916077606291</v>
      </c>
      <c r="F168" s="235">
        <v>0</v>
      </c>
      <c r="G168" s="252">
        <v>0</v>
      </c>
      <c r="H168" s="252">
        <v>0</v>
      </c>
      <c r="I168" s="254">
        <f t="shared" si="5"/>
        <v>1.4369916077606291</v>
      </c>
      <c r="J168" s="14"/>
      <c r="K168" s="152"/>
      <c r="L168" s="152"/>
      <c r="M168" s="416"/>
      <c r="N168" s="416"/>
      <c r="O168" s="416"/>
      <c r="P168" s="416"/>
      <c r="Q168" s="416"/>
      <c r="R168" s="416"/>
    </row>
    <row r="169" spans="1:18" s="304" customFormat="1" ht="13.5" customHeight="1">
      <c r="A169" s="122"/>
      <c r="B169" s="193"/>
      <c r="C169" s="434"/>
      <c r="D169" s="180" t="s">
        <v>534</v>
      </c>
      <c r="E169" s="247">
        <v>0.33307752497762927</v>
      </c>
      <c r="F169" s="235">
        <v>0</v>
      </c>
      <c r="G169" s="252">
        <v>0</v>
      </c>
      <c r="H169" s="252">
        <v>0</v>
      </c>
      <c r="I169" s="254">
        <f t="shared" si="5"/>
        <v>0.33307752497762927</v>
      </c>
      <c r="J169" s="14"/>
      <c r="K169" s="152"/>
      <c r="L169" s="152"/>
      <c r="M169" s="416"/>
      <c r="N169" s="416"/>
      <c r="O169" s="416"/>
      <c r="P169" s="416"/>
      <c r="Q169" s="416"/>
      <c r="R169" s="416"/>
    </row>
    <row r="170" spans="1:18" s="304" customFormat="1" ht="13.5" customHeight="1">
      <c r="A170" s="122"/>
      <c r="B170" s="193"/>
      <c r="C170" s="434"/>
      <c r="D170" s="180" t="s">
        <v>604</v>
      </c>
      <c r="E170" s="247">
        <v>3.8161167861722669</v>
      </c>
      <c r="F170" s="235">
        <v>0</v>
      </c>
      <c r="G170" s="252">
        <v>0</v>
      </c>
      <c r="H170" s="252">
        <v>0</v>
      </c>
      <c r="I170" s="254">
        <f t="shared" si="5"/>
        <v>3.8161167861722669</v>
      </c>
      <c r="J170" s="14"/>
      <c r="K170" s="152"/>
      <c r="L170" s="152"/>
      <c r="M170" s="416"/>
      <c r="N170" s="416"/>
      <c r="O170" s="416"/>
      <c r="P170" s="416"/>
      <c r="Q170" s="416"/>
      <c r="R170" s="416"/>
    </row>
    <row r="171" spans="1:18" s="304" customFormat="1" ht="13.5" customHeight="1">
      <c r="A171" s="122"/>
      <c r="B171" s="193"/>
      <c r="C171" s="434"/>
      <c r="D171" s="518" t="s">
        <v>637</v>
      </c>
      <c r="E171" s="247">
        <v>19.794321484384824</v>
      </c>
      <c r="F171" s="235">
        <v>0</v>
      </c>
      <c r="G171" s="252">
        <v>0</v>
      </c>
      <c r="H171" s="252">
        <v>0</v>
      </c>
      <c r="I171" s="254">
        <f t="shared" si="5"/>
        <v>19.794321484384824</v>
      </c>
      <c r="J171" s="14"/>
      <c r="K171" s="152"/>
      <c r="L171" s="152"/>
      <c r="M171" s="416"/>
      <c r="N171" s="416"/>
      <c r="O171" s="416"/>
      <c r="P171" s="416"/>
      <c r="Q171" s="416"/>
      <c r="R171" s="416"/>
    </row>
    <row r="172" spans="1:18" s="304" customFormat="1" ht="13.5" customHeight="1">
      <c r="A172" s="122"/>
      <c r="B172" s="193"/>
      <c r="C172" s="434"/>
      <c r="D172" s="180" t="s">
        <v>535</v>
      </c>
      <c r="E172" s="247">
        <v>12.014486985971633</v>
      </c>
      <c r="F172" s="235">
        <v>0</v>
      </c>
      <c r="G172" s="252">
        <v>0</v>
      </c>
      <c r="H172" s="252">
        <v>0</v>
      </c>
      <c r="I172" s="254">
        <f t="shared" si="5"/>
        <v>12.014486985971633</v>
      </c>
      <c r="J172" s="14"/>
      <c r="K172" s="152"/>
      <c r="L172" s="152"/>
      <c r="M172" s="416"/>
      <c r="N172" s="416"/>
      <c r="O172" s="416"/>
      <c r="P172" s="416"/>
      <c r="Q172" s="416"/>
      <c r="R172" s="416"/>
    </row>
    <row r="173" spans="1:18" s="304" customFormat="1" ht="13.5" customHeight="1">
      <c r="A173" s="122"/>
      <c r="B173" s="193"/>
      <c r="C173" s="434"/>
      <c r="D173" s="180" t="s">
        <v>536</v>
      </c>
      <c r="E173" s="247">
        <v>-4.1872603140044821E-3</v>
      </c>
      <c r="F173" s="235">
        <v>0</v>
      </c>
      <c r="G173" s="252">
        <v>0</v>
      </c>
      <c r="H173" s="252">
        <v>0</v>
      </c>
      <c r="I173" s="254">
        <f t="shared" si="5"/>
        <v>-4.1872603140044821E-3</v>
      </c>
      <c r="J173" s="14"/>
      <c r="K173" s="152"/>
      <c r="L173" s="152"/>
      <c r="M173" s="416"/>
      <c r="N173" s="416"/>
      <c r="O173" s="416"/>
      <c r="P173" s="416"/>
      <c r="Q173" s="416"/>
      <c r="R173" s="416"/>
    </row>
    <row r="174" spans="1:18" s="304" customFormat="1" ht="13.5" customHeight="1">
      <c r="A174" s="122"/>
      <c r="B174" s="193"/>
      <c r="C174" s="434"/>
      <c r="D174" s="180" t="s">
        <v>605</v>
      </c>
      <c r="E174" s="247">
        <v>4.8343823625324474</v>
      </c>
      <c r="F174" s="235">
        <v>0</v>
      </c>
      <c r="G174" s="252">
        <v>0</v>
      </c>
      <c r="H174" s="252">
        <v>0</v>
      </c>
      <c r="I174" s="254">
        <f t="shared" si="5"/>
        <v>4.8343823625324474</v>
      </c>
      <c r="J174" s="14"/>
      <c r="K174" s="152"/>
      <c r="L174" s="152"/>
      <c r="M174" s="416"/>
      <c r="N174" s="416"/>
      <c r="O174" s="416"/>
      <c r="P174" s="416"/>
      <c r="Q174" s="416"/>
      <c r="R174" s="416"/>
    </row>
    <row r="175" spans="1:18" s="304" customFormat="1" ht="13.5" customHeight="1">
      <c r="A175" s="122"/>
      <c r="B175" s="193"/>
      <c r="C175" s="162" t="s">
        <v>435</v>
      </c>
      <c r="D175" s="518" t="s">
        <v>633</v>
      </c>
      <c r="E175" s="247">
        <v>484.86571136029175</v>
      </c>
      <c r="F175" s="235">
        <v>0</v>
      </c>
      <c r="G175" s="252">
        <v>0</v>
      </c>
      <c r="H175" s="252">
        <v>0</v>
      </c>
      <c r="I175" s="254">
        <f t="shared" si="5"/>
        <v>484.86571136029175</v>
      </c>
      <c r="J175" s="14"/>
      <c r="K175" s="152"/>
      <c r="L175" s="152"/>
      <c r="M175" s="416"/>
      <c r="N175" s="416"/>
      <c r="O175" s="416"/>
      <c r="P175" s="416"/>
      <c r="Q175" s="416"/>
      <c r="R175" s="416"/>
    </row>
    <row r="176" spans="1:18" s="304" customFormat="1" ht="13.5" customHeight="1">
      <c r="A176" s="122"/>
      <c r="B176" s="193"/>
      <c r="C176" s="434"/>
      <c r="D176" s="180" t="s">
        <v>537</v>
      </c>
      <c r="E176" s="247">
        <v>0.95165007136465496</v>
      </c>
      <c r="F176" s="235">
        <v>0</v>
      </c>
      <c r="G176" s="252">
        <v>0</v>
      </c>
      <c r="H176" s="252">
        <v>0</v>
      </c>
      <c r="I176" s="254">
        <f t="shared" si="5"/>
        <v>0.95165007136465496</v>
      </c>
      <c r="J176" s="14"/>
      <c r="K176" s="152"/>
      <c r="L176" s="152"/>
      <c r="M176" s="416"/>
      <c r="N176" s="416"/>
      <c r="O176" s="416"/>
      <c r="P176" s="416"/>
      <c r="Q176" s="416"/>
      <c r="R176" s="416"/>
    </row>
    <row r="177" spans="1:18" s="304" customFormat="1" ht="13.5" customHeight="1">
      <c r="A177" s="122"/>
      <c r="B177" s="193"/>
      <c r="C177" s="434"/>
      <c r="D177" s="180" t="s">
        <v>538</v>
      </c>
      <c r="E177" s="247">
        <v>7.3277055495078436</v>
      </c>
      <c r="F177" s="235">
        <v>0</v>
      </c>
      <c r="G177" s="252">
        <v>0</v>
      </c>
      <c r="H177" s="252">
        <v>0</v>
      </c>
      <c r="I177" s="254">
        <f t="shared" si="5"/>
        <v>7.3277055495078436</v>
      </c>
      <c r="J177" s="14"/>
      <c r="K177" s="152"/>
      <c r="L177" s="152"/>
      <c r="M177" s="416"/>
      <c r="N177" s="416"/>
      <c r="O177" s="416"/>
      <c r="P177" s="416"/>
      <c r="Q177" s="416"/>
      <c r="R177" s="416"/>
    </row>
    <row r="178" spans="1:18" s="304" customFormat="1" ht="13.5" customHeight="1">
      <c r="A178" s="122"/>
      <c r="B178" s="193"/>
      <c r="C178" s="434"/>
      <c r="D178" s="180" t="s">
        <v>539</v>
      </c>
      <c r="E178" s="247">
        <v>68.518805138255161</v>
      </c>
      <c r="F178" s="235">
        <v>0</v>
      </c>
      <c r="G178" s="252">
        <v>0</v>
      </c>
      <c r="H178" s="252">
        <v>0</v>
      </c>
      <c r="I178" s="254">
        <f t="shared" si="5"/>
        <v>68.518805138255161</v>
      </c>
      <c r="J178" s="14"/>
      <c r="K178" s="152"/>
      <c r="L178" s="152"/>
      <c r="M178" s="416"/>
      <c r="N178" s="416"/>
      <c r="O178" s="416"/>
      <c r="P178" s="416"/>
      <c r="Q178" s="416"/>
      <c r="R178" s="416"/>
    </row>
    <row r="179" spans="1:18" s="304" customFormat="1" ht="13.5" customHeight="1">
      <c r="A179" s="122"/>
      <c r="B179" s="193"/>
      <c r="C179" s="434"/>
      <c r="D179" s="180" t="s">
        <v>540</v>
      </c>
      <c r="E179" s="247">
        <v>3.5591712669038098</v>
      </c>
      <c r="F179" s="235">
        <v>0</v>
      </c>
      <c r="G179" s="252">
        <v>0</v>
      </c>
      <c r="H179" s="252">
        <v>0</v>
      </c>
      <c r="I179" s="254">
        <f t="shared" si="5"/>
        <v>3.5591712669038098</v>
      </c>
      <c r="J179" s="14"/>
      <c r="K179" s="152"/>
      <c r="L179" s="152"/>
      <c r="M179" s="416"/>
      <c r="N179" s="416"/>
      <c r="O179" s="416"/>
      <c r="P179" s="416"/>
      <c r="Q179" s="416"/>
      <c r="R179" s="416"/>
    </row>
    <row r="180" spans="1:18" s="304" customFormat="1" ht="13.5" customHeight="1">
      <c r="A180" s="122"/>
      <c r="B180" s="193"/>
      <c r="C180" s="434"/>
      <c r="D180" s="180" t="s">
        <v>541</v>
      </c>
      <c r="E180" s="247">
        <v>19.033001427293101</v>
      </c>
      <c r="F180" s="235">
        <v>0</v>
      </c>
      <c r="G180" s="252">
        <v>0</v>
      </c>
      <c r="H180" s="252">
        <v>0</v>
      </c>
      <c r="I180" s="254">
        <f t="shared" si="5"/>
        <v>19.033001427293101</v>
      </c>
      <c r="J180" s="14"/>
      <c r="K180" s="152"/>
      <c r="L180" s="152"/>
      <c r="M180" s="416"/>
      <c r="N180" s="416"/>
      <c r="O180" s="416"/>
      <c r="P180" s="416"/>
      <c r="Q180" s="416"/>
      <c r="R180" s="416"/>
    </row>
    <row r="181" spans="1:18" s="304" customFormat="1" ht="13.5" customHeight="1">
      <c r="A181" s="122"/>
      <c r="B181" s="193"/>
      <c r="C181" s="434"/>
      <c r="D181" s="518" t="s">
        <v>622</v>
      </c>
      <c r="E181" s="247">
        <v>8.4696856351454297</v>
      </c>
      <c r="F181" s="235">
        <v>0</v>
      </c>
      <c r="G181" s="252">
        <v>0</v>
      </c>
      <c r="H181" s="252">
        <v>0</v>
      </c>
      <c r="I181" s="254">
        <f t="shared" si="5"/>
        <v>8.4696856351454297</v>
      </c>
      <c r="J181" s="14"/>
      <c r="K181" s="152"/>
      <c r="L181" s="152"/>
      <c r="M181" s="416"/>
      <c r="N181" s="416"/>
      <c r="O181" s="416"/>
      <c r="P181" s="416"/>
      <c r="Q181" s="416"/>
      <c r="R181" s="416"/>
    </row>
    <row r="182" spans="1:18" s="304" customFormat="1" ht="13.5" customHeight="1">
      <c r="A182" s="122"/>
      <c r="B182" s="193"/>
      <c r="C182" s="434"/>
      <c r="D182" s="180" t="s">
        <v>542</v>
      </c>
      <c r="E182" s="247">
        <v>4.7582503568232752</v>
      </c>
      <c r="F182" s="235">
        <v>0</v>
      </c>
      <c r="G182" s="252">
        <v>0</v>
      </c>
      <c r="H182" s="252">
        <v>0</v>
      </c>
      <c r="I182" s="254">
        <f t="shared" si="5"/>
        <v>4.7582503568232752</v>
      </c>
      <c r="J182" s="14"/>
      <c r="K182" s="152"/>
      <c r="L182" s="152"/>
      <c r="M182" s="416"/>
      <c r="N182" s="416"/>
      <c r="O182" s="416"/>
      <c r="P182" s="416"/>
      <c r="Q182" s="416"/>
      <c r="R182" s="416"/>
    </row>
    <row r="183" spans="1:18" s="304" customFormat="1" ht="13.5" customHeight="1">
      <c r="A183" s="122"/>
      <c r="B183" s="193"/>
      <c r="C183" s="434"/>
      <c r="D183" s="180" t="s">
        <v>543</v>
      </c>
      <c r="E183" s="247">
        <v>23.791251784116376</v>
      </c>
      <c r="F183" s="235">
        <v>0</v>
      </c>
      <c r="G183" s="252">
        <v>0</v>
      </c>
      <c r="H183" s="252">
        <v>0</v>
      </c>
      <c r="I183" s="254">
        <f t="shared" si="5"/>
        <v>23.791251784116376</v>
      </c>
      <c r="J183" s="14"/>
      <c r="K183" s="152"/>
      <c r="L183" s="152"/>
      <c r="M183" s="416"/>
      <c r="N183" s="416"/>
      <c r="O183" s="416"/>
      <c r="P183" s="416"/>
      <c r="Q183" s="416"/>
      <c r="R183" s="416"/>
    </row>
    <row r="184" spans="1:18" s="304" customFormat="1" ht="13.5" customHeight="1">
      <c r="A184" s="122"/>
      <c r="B184" s="193"/>
      <c r="C184" s="434"/>
      <c r="D184" s="180" t="s">
        <v>544</v>
      </c>
      <c r="E184" s="247">
        <v>68.518805138255161</v>
      </c>
      <c r="F184" s="235">
        <v>0</v>
      </c>
      <c r="G184" s="252">
        <v>0</v>
      </c>
      <c r="H184" s="252">
        <v>0</v>
      </c>
      <c r="I184" s="254">
        <f t="shared" si="5"/>
        <v>68.518805138255161</v>
      </c>
      <c r="J184" s="14"/>
      <c r="K184" s="152"/>
      <c r="L184" s="152"/>
      <c r="M184" s="416"/>
      <c r="N184" s="416"/>
      <c r="O184" s="416"/>
      <c r="P184" s="416"/>
      <c r="Q184" s="416"/>
      <c r="R184" s="416"/>
    </row>
    <row r="185" spans="1:18" s="304" customFormat="1" ht="13.5" customHeight="1">
      <c r="A185" s="122"/>
      <c r="B185" s="193"/>
      <c r="C185" s="434"/>
      <c r="D185" s="180" t="s">
        <v>545</v>
      </c>
      <c r="E185" s="247">
        <v>-133.23100999105171</v>
      </c>
      <c r="F185" s="235">
        <v>0</v>
      </c>
      <c r="G185" s="252">
        <v>0</v>
      </c>
      <c r="H185" s="252">
        <v>0</v>
      </c>
      <c r="I185" s="254">
        <f t="shared" si="5"/>
        <v>-133.23100999105171</v>
      </c>
      <c r="J185" s="14"/>
      <c r="K185" s="152"/>
      <c r="L185" s="152"/>
      <c r="M185" s="416"/>
      <c r="N185" s="416"/>
      <c r="O185" s="416"/>
      <c r="P185" s="416"/>
      <c r="Q185" s="416"/>
      <c r="R185" s="416"/>
    </row>
    <row r="186" spans="1:18" s="304" customFormat="1" ht="13.5" customHeight="1">
      <c r="A186" s="122"/>
      <c r="B186" s="193"/>
      <c r="C186" s="434"/>
      <c r="D186" s="180" t="s">
        <v>546</v>
      </c>
      <c r="E186" s="247">
        <v>118.95625892058187</v>
      </c>
      <c r="F186" s="235">
        <v>0</v>
      </c>
      <c r="G186" s="252">
        <v>0</v>
      </c>
      <c r="H186" s="252">
        <v>0</v>
      </c>
      <c r="I186" s="254">
        <f t="shared" si="5"/>
        <v>118.95625892058187</v>
      </c>
      <c r="J186" s="14"/>
      <c r="K186" s="152"/>
      <c r="L186" s="152"/>
      <c r="M186" s="416"/>
      <c r="N186" s="416"/>
      <c r="O186" s="416"/>
      <c r="P186" s="416"/>
      <c r="Q186" s="416"/>
      <c r="R186" s="416"/>
    </row>
    <row r="187" spans="1:18" s="304" customFormat="1" ht="13.5" customHeight="1">
      <c r="A187" s="122"/>
      <c r="B187" s="193"/>
      <c r="C187" s="434"/>
      <c r="D187" s="180" t="s">
        <v>547</v>
      </c>
      <c r="E187" s="247">
        <v>71.373755352349121</v>
      </c>
      <c r="F187" s="235">
        <v>0</v>
      </c>
      <c r="G187" s="252">
        <v>0</v>
      </c>
      <c r="H187" s="252">
        <v>0</v>
      </c>
      <c r="I187" s="254">
        <f t="shared" si="5"/>
        <v>71.373755352349121</v>
      </c>
      <c r="J187" s="14"/>
      <c r="K187" s="152"/>
      <c r="L187" s="152"/>
      <c r="M187" s="416"/>
      <c r="N187" s="416"/>
      <c r="O187" s="416"/>
      <c r="P187" s="416"/>
      <c r="Q187" s="416"/>
      <c r="R187" s="416"/>
    </row>
    <row r="188" spans="1:18" s="304" customFormat="1" ht="13.5" customHeight="1">
      <c r="A188" s="122"/>
      <c r="B188" s="193"/>
      <c r="C188" s="434"/>
      <c r="D188" s="518" t="s">
        <v>623</v>
      </c>
      <c r="E188" s="247">
        <v>-9.135840685100689</v>
      </c>
      <c r="F188" s="235">
        <v>0</v>
      </c>
      <c r="G188" s="252">
        <v>0</v>
      </c>
      <c r="H188" s="252">
        <v>0</v>
      </c>
      <c r="I188" s="254">
        <f t="shared" si="5"/>
        <v>-9.135840685100689</v>
      </c>
      <c r="J188" s="14"/>
      <c r="K188" s="152"/>
      <c r="L188" s="152"/>
      <c r="M188" s="416"/>
      <c r="N188" s="416"/>
      <c r="O188" s="416"/>
      <c r="P188" s="416"/>
      <c r="Q188" s="416"/>
      <c r="R188" s="416"/>
    </row>
    <row r="189" spans="1:18" s="304" customFormat="1" ht="13.5" customHeight="1">
      <c r="A189" s="122"/>
      <c r="B189" s="193"/>
      <c r="C189" s="434"/>
      <c r="D189" s="180" t="s">
        <v>546</v>
      </c>
      <c r="E189" s="235">
        <v>26.646201998210341</v>
      </c>
      <c r="F189" s="235">
        <v>0</v>
      </c>
      <c r="G189" s="252">
        <v>0</v>
      </c>
      <c r="H189" s="252">
        <v>0</v>
      </c>
      <c r="I189" s="254">
        <f t="shared" si="5"/>
        <v>26.646201998210341</v>
      </c>
      <c r="J189" s="14"/>
      <c r="K189" s="152"/>
      <c r="L189" s="152"/>
      <c r="M189" s="416"/>
      <c r="N189" s="416"/>
      <c r="O189" s="416"/>
      <c r="P189" s="416"/>
      <c r="Q189" s="416"/>
      <c r="R189" s="416"/>
    </row>
    <row r="190" spans="1:18" s="304" customFormat="1" ht="13.5" customHeight="1">
      <c r="A190" s="122"/>
      <c r="B190" s="193"/>
      <c r="C190" s="434"/>
      <c r="D190" s="180" t="s">
        <v>548</v>
      </c>
      <c r="E190" s="235">
        <v>-7.0897930316666802E-2</v>
      </c>
      <c r="F190" s="235">
        <v>0</v>
      </c>
      <c r="G190" s="252">
        <v>0</v>
      </c>
      <c r="H190" s="252">
        <v>0</v>
      </c>
      <c r="I190" s="254">
        <f t="shared" si="5"/>
        <v>-7.0897930316666802E-2</v>
      </c>
      <c r="J190" s="14"/>
      <c r="K190" s="152"/>
      <c r="L190" s="152"/>
      <c r="M190" s="416"/>
      <c r="N190" s="416"/>
      <c r="O190" s="416"/>
      <c r="P190" s="416"/>
      <c r="Q190" s="416"/>
      <c r="R190" s="416"/>
    </row>
    <row r="191" spans="1:18" s="304" customFormat="1" ht="13.5" customHeight="1">
      <c r="A191" s="122"/>
      <c r="B191" s="193"/>
      <c r="C191" s="434" t="s">
        <v>88</v>
      </c>
      <c r="D191" s="180" t="s">
        <v>549</v>
      </c>
      <c r="E191" s="247">
        <v>2.6973828984558588</v>
      </c>
      <c r="F191" s="235">
        <v>0</v>
      </c>
      <c r="G191" s="252">
        <v>0</v>
      </c>
      <c r="H191" s="252">
        <v>0</v>
      </c>
      <c r="I191" s="254">
        <f t="shared" si="5"/>
        <v>2.6973828984558588</v>
      </c>
      <c r="J191" s="14"/>
      <c r="K191" s="152"/>
      <c r="L191" s="152"/>
      <c r="M191" s="416"/>
      <c r="N191" s="416"/>
      <c r="O191" s="416"/>
      <c r="P191" s="416"/>
      <c r="Q191" s="416"/>
      <c r="R191" s="416"/>
    </row>
    <row r="192" spans="1:18" s="304" customFormat="1" ht="13.5" customHeight="1">
      <c r="A192" s="122"/>
      <c r="B192" s="193"/>
      <c r="C192" s="434"/>
      <c r="D192" s="180" t="s">
        <v>550</v>
      </c>
      <c r="E192" s="247">
        <v>13.696667836501838</v>
      </c>
      <c r="F192" s="235">
        <v>0</v>
      </c>
      <c r="G192" s="252">
        <v>0</v>
      </c>
      <c r="H192" s="252">
        <v>0</v>
      </c>
      <c r="I192" s="254">
        <f t="shared" si="5"/>
        <v>13.696667836501838</v>
      </c>
      <c r="J192" s="14"/>
      <c r="K192" s="152"/>
      <c r="L192" s="152"/>
      <c r="M192" s="416"/>
      <c r="N192" s="416"/>
      <c r="O192" s="416"/>
      <c r="P192" s="416"/>
      <c r="Q192" s="416"/>
      <c r="R192" s="416"/>
    </row>
    <row r="193" spans="1:18" s="304" customFormat="1" ht="13.5" customHeight="1">
      <c r="A193" s="122"/>
      <c r="B193" s="193"/>
      <c r="C193" s="162" t="s">
        <v>452</v>
      </c>
      <c r="D193" s="180" t="s">
        <v>551</v>
      </c>
      <c r="E193" s="247">
        <v>10.738017976812221</v>
      </c>
      <c r="F193" s="235">
        <v>0</v>
      </c>
      <c r="G193" s="252">
        <v>0</v>
      </c>
      <c r="H193" s="252">
        <v>0</v>
      </c>
      <c r="I193" s="254">
        <f t="shared" si="5"/>
        <v>10.738017976812221</v>
      </c>
      <c r="J193" s="14"/>
      <c r="K193" s="152"/>
      <c r="L193" s="152"/>
      <c r="M193" s="416"/>
      <c r="N193" s="416"/>
      <c r="O193" s="416"/>
      <c r="P193" s="416"/>
      <c r="Q193" s="416"/>
      <c r="R193" s="416"/>
    </row>
    <row r="194" spans="1:18" s="304" customFormat="1" ht="13.5" customHeight="1">
      <c r="A194" s="122"/>
      <c r="B194" s="193"/>
      <c r="C194" s="434" t="s">
        <v>93</v>
      </c>
      <c r="D194" s="180" t="s">
        <v>598</v>
      </c>
      <c r="E194" s="247">
        <v>4.5679203425503445</v>
      </c>
      <c r="F194" s="235">
        <v>0</v>
      </c>
      <c r="G194" s="252">
        <v>0</v>
      </c>
      <c r="H194" s="252">
        <v>0</v>
      </c>
      <c r="I194" s="254">
        <f t="shared" ref="I194:I206" si="6">SUM(E194:H194)</f>
        <v>4.5679203425503445</v>
      </c>
      <c r="J194" s="14"/>
      <c r="K194" s="152"/>
      <c r="L194" s="152"/>
      <c r="M194" s="416"/>
      <c r="N194" s="416"/>
      <c r="O194" s="416"/>
      <c r="P194" s="416"/>
      <c r="Q194" s="416"/>
      <c r="R194" s="416"/>
    </row>
    <row r="195" spans="1:18" s="304" customFormat="1" ht="13.5" customHeight="1">
      <c r="A195" s="122"/>
      <c r="B195" s="193"/>
      <c r="C195" s="434"/>
      <c r="D195" s="180" t="s">
        <v>599</v>
      </c>
      <c r="E195" s="247">
        <v>79.557945966085157</v>
      </c>
      <c r="F195" s="235">
        <v>0</v>
      </c>
      <c r="G195" s="252">
        <v>0</v>
      </c>
      <c r="H195" s="252">
        <v>0</v>
      </c>
      <c r="I195" s="254">
        <f t="shared" si="6"/>
        <v>79.557945966085157</v>
      </c>
      <c r="J195" s="14"/>
      <c r="K195" s="152"/>
      <c r="L195" s="152"/>
      <c r="M195" s="416"/>
      <c r="N195" s="416"/>
      <c r="O195" s="416"/>
      <c r="P195" s="416"/>
      <c r="Q195" s="416"/>
      <c r="R195" s="416"/>
    </row>
    <row r="196" spans="1:18" s="304" customFormat="1" ht="13.5" customHeight="1">
      <c r="A196" s="122"/>
      <c r="B196" s="193"/>
      <c r="C196" s="434"/>
      <c r="D196" s="407" t="s">
        <v>600</v>
      </c>
      <c r="E196" s="247">
        <v>18.82989602270338</v>
      </c>
      <c r="F196" s="235">
        <v>0</v>
      </c>
      <c r="G196" s="252">
        <v>0</v>
      </c>
      <c r="H196" s="252">
        <v>0</v>
      </c>
      <c r="I196" s="254">
        <f t="shared" si="6"/>
        <v>18.82989602270338</v>
      </c>
      <c r="J196" s="14"/>
      <c r="K196" s="152"/>
      <c r="L196" s="152"/>
      <c r="M196" s="416"/>
      <c r="N196" s="416"/>
      <c r="O196" s="416"/>
      <c r="P196" s="416"/>
      <c r="Q196" s="416"/>
      <c r="R196" s="416"/>
    </row>
    <row r="197" spans="1:18" s="304" customFormat="1" ht="13.5" customHeight="1">
      <c r="A197" s="122"/>
      <c r="B197" s="193"/>
      <c r="C197" s="162" t="s">
        <v>116</v>
      </c>
      <c r="D197" s="156" t="s">
        <v>552</v>
      </c>
      <c r="E197" s="235">
        <v>80.128936008903949</v>
      </c>
      <c r="F197" s="235">
        <v>0</v>
      </c>
      <c r="G197" s="252">
        <v>0</v>
      </c>
      <c r="H197" s="252">
        <v>0</v>
      </c>
      <c r="I197" s="254">
        <f t="shared" si="6"/>
        <v>80.128936008903949</v>
      </c>
      <c r="J197" s="14"/>
      <c r="K197" s="152"/>
      <c r="L197" s="152"/>
      <c r="M197" s="416"/>
      <c r="N197" s="416"/>
      <c r="O197" s="416"/>
      <c r="P197" s="416"/>
      <c r="Q197" s="416"/>
      <c r="R197" s="416"/>
    </row>
    <row r="198" spans="1:18" s="304" customFormat="1" ht="13.5" customHeight="1">
      <c r="A198" s="122"/>
      <c r="B198" s="193"/>
      <c r="C198" s="162" t="s">
        <v>97</v>
      </c>
      <c r="D198" s="180" t="s">
        <v>553</v>
      </c>
      <c r="E198" s="247">
        <v>5.6836390047399279E-2</v>
      </c>
      <c r="F198" s="235">
        <v>0</v>
      </c>
      <c r="G198" s="252">
        <v>0</v>
      </c>
      <c r="H198" s="252">
        <v>0</v>
      </c>
      <c r="I198" s="254">
        <f t="shared" si="6"/>
        <v>5.6836390047399279E-2</v>
      </c>
      <c r="J198" s="14"/>
      <c r="K198" s="152"/>
      <c r="L198" s="152"/>
      <c r="M198" s="416"/>
      <c r="N198" s="416"/>
      <c r="O198" s="416"/>
      <c r="P198" s="416"/>
      <c r="Q198" s="416"/>
      <c r="R198" s="416"/>
    </row>
    <row r="199" spans="1:18" s="304" customFormat="1" ht="13.5" customHeight="1">
      <c r="A199" s="122"/>
      <c r="B199" s="193"/>
      <c r="C199" s="162"/>
      <c r="D199" s="180" t="s">
        <v>597</v>
      </c>
      <c r="E199" s="247">
        <v>8.564850642281896E-2</v>
      </c>
      <c r="F199" s="235">
        <v>0</v>
      </c>
      <c r="G199" s="252">
        <v>0</v>
      </c>
      <c r="H199" s="252">
        <v>0</v>
      </c>
      <c r="I199" s="254">
        <f t="shared" si="6"/>
        <v>8.564850642281896E-2</v>
      </c>
      <c r="J199" s="14"/>
      <c r="K199" s="152"/>
      <c r="L199" s="152"/>
      <c r="M199" s="416"/>
      <c r="N199" s="416"/>
      <c r="O199" s="416"/>
      <c r="P199" s="416"/>
      <c r="Q199" s="416"/>
      <c r="R199" s="416"/>
    </row>
    <row r="200" spans="1:18" s="304" customFormat="1" ht="13.5" customHeight="1">
      <c r="A200" s="122"/>
      <c r="B200" s="193"/>
      <c r="C200" s="162"/>
      <c r="D200" s="518" t="s">
        <v>635</v>
      </c>
      <c r="E200" s="247">
        <v>2.7064947641618704</v>
      </c>
      <c r="F200" s="235">
        <v>0</v>
      </c>
      <c r="G200" s="252">
        <v>0</v>
      </c>
      <c r="H200" s="252">
        <v>0</v>
      </c>
      <c r="I200" s="254">
        <f t="shared" si="6"/>
        <v>2.7064947641618704</v>
      </c>
      <c r="J200" s="14"/>
      <c r="K200" s="152"/>
      <c r="L200" s="152"/>
      <c r="M200" s="416"/>
      <c r="N200" s="416"/>
      <c r="O200" s="416"/>
      <c r="P200" s="416"/>
      <c r="Q200" s="416"/>
      <c r="R200" s="416"/>
    </row>
    <row r="201" spans="1:18" s="304" customFormat="1" ht="13.5" customHeight="1">
      <c r="A201" s="122"/>
      <c r="B201" s="193"/>
      <c r="C201" s="162"/>
      <c r="D201" s="518" t="s">
        <v>621</v>
      </c>
      <c r="E201" s="235">
        <v>3.8066002854586202E-2</v>
      </c>
      <c r="F201" s="235">
        <v>0</v>
      </c>
      <c r="G201" s="252">
        <v>0</v>
      </c>
      <c r="H201" s="252">
        <v>0</v>
      </c>
      <c r="I201" s="254">
        <f t="shared" si="6"/>
        <v>3.8066002854586202E-2</v>
      </c>
      <c r="J201" s="14"/>
      <c r="K201" s="152"/>
      <c r="L201" s="152"/>
      <c r="M201" s="416"/>
      <c r="N201" s="416"/>
      <c r="O201" s="416"/>
      <c r="P201" s="416"/>
      <c r="Q201" s="416"/>
      <c r="R201" s="416"/>
    </row>
    <row r="202" spans="1:18" s="304" customFormat="1" ht="13.5" customHeight="1">
      <c r="A202" s="122"/>
      <c r="B202" s="193"/>
      <c r="C202" s="162"/>
      <c r="D202" s="180" t="s">
        <v>554</v>
      </c>
      <c r="E202" s="235">
        <v>6.1095934581610854E-2</v>
      </c>
      <c r="F202" s="235">
        <v>0</v>
      </c>
      <c r="G202" s="252">
        <v>0</v>
      </c>
      <c r="H202" s="252">
        <v>0</v>
      </c>
      <c r="I202" s="254">
        <f t="shared" si="6"/>
        <v>6.1095934581610854E-2</v>
      </c>
      <c r="J202" s="14"/>
      <c r="K202" s="152"/>
      <c r="L202" s="152"/>
      <c r="M202" s="416"/>
      <c r="N202" s="416"/>
      <c r="O202" s="416"/>
      <c r="P202" s="416"/>
      <c r="Q202" s="416"/>
      <c r="R202" s="416"/>
    </row>
    <row r="203" spans="1:18" s="304" customFormat="1" ht="13.5" customHeight="1">
      <c r="A203" s="122"/>
      <c r="B203" s="193"/>
      <c r="C203" s="162"/>
      <c r="D203" s="180" t="s">
        <v>555</v>
      </c>
      <c r="E203" s="235">
        <v>0.15787886124277575</v>
      </c>
      <c r="F203" s="235">
        <v>0</v>
      </c>
      <c r="G203" s="252">
        <v>0</v>
      </c>
      <c r="H203" s="252">
        <v>0</v>
      </c>
      <c r="I203" s="254">
        <f t="shared" si="6"/>
        <v>0.15787886124277575</v>
      </c>
      <c r="J203" s="14"/>
      <c r="K203" s="152"/>
      <c r="L203" s="152"/>
      <c r="M203" s="416"/>
      <c r="N203" s="416"/>
      <c r="O203" s="416"/>
      <c r="P203" s="416"/>
      <c r="Q203" s="416"/>
      <c r="R203" s="416"/>
    </row>
    <row r="204" spans="1:18" s="304" customFormat="1" ht="13.5" customHeight="1">
      <c r="A204" s="122"/>
      <c r="B204" s="193"/>
      <c r="C204" s="162"/>
      <c r="D204" s="407" t="s">
        <v>556</v>
      </c>
      <c r="E204" s="235">
        <v>0.10149355365607013</v>
      </c>
      <c r="F204" s="235">
        <v>0</v>
      </c>
      <c r="G204" s="252">
        <v>0</v>
      </c>
      <c r="H204" s="252">
        <v>0</v>
      </c>
      <c r="I204" s="254">
        <f t="shared" si="6"/>
        <v>0.10149355365607013</v>
      </c>
      <c r="J204" s="14"/>
      <c r="K204" s="152"/>
      <c r="L204" s="152"/>
      <c r="M204" s="416"/>
      <c r="N204" s="416"/>
      <c r="O204" s="416"/>
      <c r="P204" s="416"/>
      <c r="Q204" s="416"/>
      <c r="R204" s="416"/>
    </row>
    <row r="205" spans="1:18" s="304" customFormat="1" ht="13.5" customHeight="1">
      <c r="A205" s="122"/>
      <c r="B205" s="193"/>
      <c r="C205" s="162" t="s">
        <v>89</v>
      </c>
      <c r="D205" s="180" t="s">
        <v>499</v>
      </c>
      <c r="E205" s="235">
        <v>81.250957582966393</v>
      </c>
      <c r="F205" s="235">
        <v>0</v>
      </c>
      <c r="G205" s="252">
        <v>0</v>
      </c>
      <c r="H205" s="252">
        <v>0</v>
      </c>
      <c r="I205" s="254">
        <f t="shared" si="6"/>
        <v>81.250957582966393</v>
      </c>
      <c r="J205" s="14"/>
      <c r="K205" s="152"/>
      <c r="L205" s="152"/>
      <c r="M205" s="416"/>
      <c r="N205" s="416"/>
      <c r="O205" s="416"/>
      <c r="P205" s="416"/>
      <c r="Q205" s="416"/>
      <c r="R205" s="416"/>
    </row>
    <row r="206" spans="1:18" s="304" customFormat="1" ht="13.5" customHeight="1">
      <c r="A206" s="122"/>
      <c r="B206" s="193"/>
      <c r="C206" s="162"/>
      <c r="D206" s="180" t="s">
        <v>601</v>
      </c>
      <c r="E206" s="235">
        <v>6.8293884549017858E-2</v>
      </c>
      <c r="F206" s="235">
        <v>0</v>
      </c>
      <c r="G206" s="252">
        <v>0</v>
      </c>
      <c r="H206" s="252">
        <v>0</v>
      </c>
      <c r="I206" s="254">
        <f t="shared" si="6"/>
        <v>6.8293884549017858E-2</v>
      </c>
      <c r="J206" s="14"/>
      <c r="K206" s="152"/>
      <c r="L206" s="152"/>
      <c r="M206" s="416"/>
      <c r="N206" s="416"/>
      <c r="O206" s="416"/>
      <c r="P206" s="416"/>
      <c r="Q206" s="416"/>
      <c r="R206" s="416"/>
    </row>
    <row r="207" spans="1:18" s="304" customFormat="1" ht="13.5" customHeight="1">
      <c r="A207" s="122"/>
      <c r="B207" s="204" t="s">
        <v>496</v>
      </c>
      <c r="C207" s="419"/>
      <c r="D207" s="444"/>
      <c r="E207" s="468">
        <f>SUM(E129:E206)</f>
        <v>1356.3512508737458</v>
      </c>
      <c r="F207" s="468">
        <f>SUM(F129:F206)</f>
        <v>0</v>
      </c>
      <c r="G207" s="469">
        <f t="shared" ref="G207:H207" si="7">SUM(G129:G206)</f>
        <v>0</v>
      </c>
      <c r="H207" s="469">
        <f t="shared" si="7"/>
        <v>0</v>
      </c>
      <c r="I207" s="479">
        <f>SUM(E207:H207)</f>
        <v>1356.3512508737458</v>
      </c>
      <c r="J207" s="458"/>
      <c r="K207" s="470"/>
      <c r="L207" s="470"/>
      <c r="M207" s="416"/>
      <c r="N207" s="416"/>
      <c r="O207" s="416"/>
      <c r="P207" s="416"/>
      <c r="Q207" s="416"/>
      <c r="R207" s="416"/>
    </row>
    <row r="208" spans="1:18" s="304" customFormat="1" ht="13.5" customHeight="1">
      <c r="A208" s="122"/>
      <c r="B208" s="193"/>
      <c r="C208" s="126"/>
      <c r="D208" s="126"/>
      <c r="E208" s="519"/>
      <c r="F208" s="520"/>
      <c r="G208" s="521"/>
      <c r="H208" s="521"/>
      <c r="I208" s="522"/>
      <c r="J208" s="14"/>
      <c r="K208" s="152"/>
      <c r="L208" s="152"/>
      <c r="M208" s="416"/>
      <c r="N208" s="416"/>
      <c r="O208" s="416"/>
      <c r="P208" s="416"/>
      <c r="Q208" s="416"/>
      <c r="R208" s="416"/>
    </row>
    <row r="209" spans="1:18" s="304" customFormat="1" ht="13.5" customHeight="1">
      <c r="A209" s="122"/>
      <c r="B209" s="203" t="s">
        <v>470</v>
      </c>
      <c r="C209" s="523" t="s">
        <v>451</v>
      </c>
      <c r="D209" s="523" t="s">
        <v>453</v>
      </c>
      <c r="E209" s="524">
        <v>0</v>
      </c>
      <c r="F209" s="523">
        <v>-0.44965297605863003</v>
      </c>
      <c r="G209" s="525">
        <v>0</v>
      </c>
      <c r="H209" s="525">
        <v>0</v>
      </c>
      <c r="I209" s="526">
        <f>SUM(E209:H209)</f>
        <v>-0.44965297605863003</v>
      </c>
      <c r="J209" s="14"/>
      <c r="K209" s="152"/>
      <c r="L209" s="152"/>
      <c r="M209" s="416"/>
      <c r="N209" s="416"/>
      <c r="O209" s="416"/>
      <c r="P209" s="416"/>
      <c r="Q209" s="416"/>
      <c r="R209" s="416"/>
    </row>
    <row r="210" spans="1:18" s="304" customFormat="1" ht="13.5" customHeight="1">
      <c r="A210" s="122"/>
      <c r="B210" s="193"/>
      <c r="C210" s="126"/>
      <c r="D210" s="523" t="s">
        <v>454</v>
      </c>
      <c r="E210" s="527">
        <v>-0.9021649213872901</v>
      </c>
      <c r="F210" s="520">
        <v>0</v>
      </c>
      <c r="G210" s="525">
        <v>0</v>
      </c>
      <c r="H210" s="525">
        <v>0</v>
      </c>
      <c r="I210" s="526">
        <f t="shared" ref="I210:I248" si="8">SUM(E210:H210)</f>
        <v>-0.9021649213872901</v>
      </c>
      <c r="J210" s="14"/>
      <c r="K210" s="152"/>
      <c r="L210" s="152"/>
      <c r="M210" s="416"/>
      <c r="N210" s="416"/>
      <c r="O210" s="416"/>
      <c r="P210" s="416"/>
      <c r="Q210" s="416"/>
      <c r="R210" s="416"/>
    </row>
    <row r="211" spans="1:18" s="304" customFormat="1" ht="13.5" customHeight="1">
      <c r="A211" s="122"/>
      <c r="B211" s="193"/>
      <c r="C211" s="523" t="s">
        <v>421</v>
      </c>
      <c r="D211" s="523" t="s">
        <v>422</v>
      </c>
      <c r="E211" s="527">
        <v>9.7343595017688592E-2</v>
      </c>
      <c r="F211" s="520">
        <v>0</v>
      </c>
      <c r="G211" s="525">
        <v>0</v>
      </c>
      <c r="H211" s="525">
        <v>0</v>
      </c>
      <c r="I211" s="526">
        <f t="shared" si="8"/>
        <v>9.7343595017688592E-2</v>
      </c>
      <c r="J211" s="14"/>
      <c r="K211" s="152"/>
      <c r="L211" s="152"/>
      <c r="M211" s="416"/>
      <c r="N211" s="416"/>
      <c r="O211" s="416"/>
      <c r="P211" s="416"/>
      <c r="Q211" s="416"/>
      <c r="R211" s="416"/>
    </row>
    <row r="212" spans="1:18" s="304" customFormat="1" ht="13.5" customHeight="1">
      <c r="A212" s="122"/>
      <c r="B212" s="193"/>
      <c r="C212" s="523"/>
      <c r="D212" s="523" t="s">
        <v>423</v>
      </c>
      <c r="E212" s="527">
        <v>1.2371450927740515</v>
      </c>
      <c r="F212" s="520">
        <v>0</v>
      </c>
      <c r="G212" s="525">
        <v>0</v>
      </c>
      <c r="H212" s="525">
        <v>0</v>
      </c>
      <c r="I212" s="526">
        <f t="shared" si="8"/>
        <v>1.2371450927740515</v>
      </c>
      <c r="J212" s="14"/>
      <c r="K212" s="152"/>
      <c r="L212" s="152"/>
      <c r="M212" s="416"/>
      <c r="N212" s="416"/>
      <c r="O212" s="416"/>
      <c r="P212" s="416"/>
      <c r="Q212" s="416"/>
      <c r="R212" s="416"/>
    </row>
    <row r="213" spans="1:18" s="304" customFormat="1" ht="13.5" customHeight="1">
      <c r="A213" s="122"/>
      <c r="B213" s="193"/>
      <c r="C213" s="523"/>
      <c r="D213" s="523" t="s">
        <v>424</v>
      </c>
      <c r="E213" s="527">
        <v>-4.0159633011588439E-2</v>
      </c>
      <c r="F213" s="520">
        <v>0</v>
      </c>
      <c r="G213" s="525">
        <v>0</v>
      </c>
      <c r="H213" s="525">
        <v>0</v>
      </c>
      <c r="I213" s="526">
        <f t="shared" si="8"/>
        <v>-4.0159633011588439E-2</v>
      </c>
      <c r="J213" s="14"/>
      <c r="K213" s="152"/>
      <c r="L213" s="152"/>
      <c r="M213" s="416"/>
      <c r="N213" s="416"/>
      <c r="O213" s="416"/>
      <c r="P213" s="416"/>
      <c r="Q213" s="416"/>
      <c r="R213" s="416"/>
    </row>
    <row r="214" spans="1:18" s="304" customFormat="1" ht="13.5" customHeight="1">
      <c r="A214" s="122"/>
      <c r="B214" s="193"/>
      <c r="C214" s="523"/>
      <c r="D214" s="523" t="s">
        <v>425</v>
      </c>
      <c r="E214" s="527">
        <v>-1.775339401290795E-3</v>
      </c>
      <c r="F214" s="520">
        <v>0</v>
      </c>
      <c r="G214" s="525">
        <v>0</v>
      </c>
      <c r="H214" s="525">
        <v>0</v>
      </c>
      <c r="I214" s="526">
        <f t="shared" si="8"/>
        <v>-1.775339401290795E-3</v>
      </c>
      <c r="J214" s="14"/>
      <c r="K214" s="152"/>
      <c r="L214" s="152"/>
      <c r="M214" s="416"/>
      <c r="N214" s="416"/>
      <c r="O214" s="416"/>
      <c r="P214" s="416"/>
      <c r="Q214" s="416"/>
      <c r="R214" s="416"/>
    </row>
    <row r="215" spans="1:18" s="304" customFormat="1" ht="13.5" customHeight="1">
      <c r="A215" s="122"/>
      <c r="B215" s="193"/>
      <c r="C215" s="523"/>
      <c r="D215" s="523" t="s">
        <v>425</v>
      </c>
      <c r="E215" s="527">
        <v>-3.6821854248994271E-2</v>
      </c>
      <c r="F215" s="520">
        <v>0</v>
      </c>
      <c r="G215" s="525">
        <v>0</v>
      </c>
      <c r="H215" s="525">
        <v>0</v>
      </c>
      <c r="I215" s="526">
        <f t="shared" si="8"/>
        <v>-3.6821854248994271E-2</v>
      </c>
      <c r="J215" s="14"/>
      <c r="K215" s="152"/>
      <c r="L215" s="152"/>
      <c r="M215" s="416"/>
      <c r="N215" s="416"/>
      <c r="O215" s="416"/>
      <c r="P215" s="416"/>
      <c r="Q215" s="416"/>
      <c r="R215" s="416"/>
    </row>
    <row r="216" spans="1:18" s="304" customFormat="1" ht="13.5" customHeight="1">
      <c r="A216" s="122"/>
      <c r="B216" s="193"/>
      <c r="C216" s="523"/>
      <c r="D216" s="523" t="s">
        <v>426</v>
      </c>
      <c r="E216" s="527">
        <v>-0.11506829452810709</v>
      </c>
      <c r="F216" s="520">
        <v>0</v>
      </c>
      <c r="G216" s="525">
        <v>0</v>
      </c>
      <c r="H216" s="525">
        <v>0</v>
      </c>
      <c r="I216" s="526">
        <f t="shared" si="8"/>
        <v>-0.11506829452810709</v>
      </c>
      <c r="J216" s="14"/>
      <c r="K216" s="152"/>
      <c r="L216" s="152"/>
      <c r="M216" s="416"/>
      <c r="N216" s="416"/>
      <c r="O216" s="416"/>
      <c r="P216" s="416"/>
      <c r="Q216" s="416"/>
      <c r="R216" s="416"/>
    </row>
    <row r="217" spans="1:18" s="304" customFormat="1" ht="13.5" customHeight="1">
      <c r="A217" s="122"/>
      <c r="B217" s="193"/>
      <c r="C217" s="523"/>
      <c r="D217" s="523" t="s">
        <v>427</v>
      </c>
      <c r="E217" s="527">
        <v>-8.4907967022106581E-2</v>
      </c>
      <c r="F217" s="520">
        <v>0</v>
      </c>
      <c r="G217" s="525">
        <v>0</v>
      </c>
      <c r="H217" s="525">
        <v>0</v>
      </c>
      <c r="I217" s="526">
        <f t="shared" si="8"/>
        <v>-8.4907967022106581E-2</v>
      </c>
      <c r="J217" s="14"/>
      <c r="K217" s="152"/>
      <c r="L217" s="152"/>
      <c r="M217" s="416"/>
      <c r="N217" s="416"/>
      <c r="O217" s="416"/>
      <c r="P217" s="416"/>
      <c r="Q217" s="416"/>
      <c r="R217" s="416"/>
    </row>
    <row r="218" spans="1:18" s="304" customFormat="1" ht="13.5" customHeight="1">
      <c r="A218" s="122"/>
      <c r="B218" s="193"/>
      <c r="C218" s="523"/>
      <c r="D218" s="523" t="s">
        <v>428</v>
      </c>
      <c r="E218" s="527">
        <v>-0.42739652253296917</v>
      </c>
      <c r="F218" s="520">
        <v>0</v>
      </c>
      <c r="G218" s="525">
        <v>0</v>
      </c>
      <c r="H218" s="525">
        <v>0</v>
      </c>
      <c r="I218" s="526">
        <f t="shared" si="8"/>
        <v>-0.42739652253296917</v>
      </c>
      <c r="J218" s="14"/>
      <c r="K218" s="152"/>
      <c r="L218" s="152"/>
      <c r="M218" s="416"/>
      <c r="N218" s="416"/>
      <c r="O218" s="416"/>
      <c r="P218" s="416"/>
      <c r="Q218" s="416"/>
      <c r="R218" s="416"/>
    </row>
    <row r="219" spans="1:18" s="304" customFormat="1" ht="13.5" customHeight="1">
      <c r="A219" s="122"/>
      <c r="B219" s="193"/>
      <c r="C219" s="523"/>
      <c r="D219" s="523" t="s">
        <v>429</v>
      </c>
      <c r="E219" s="527">
        <v>-1.4179586063333359E-2</v>
      </c>
      <c r="F219" s="520">
        <v>0</v>
      </c>
      <c r="G219" s="525">
        <v>0</v>
      </c>
      <c r="H219" s="525">
        <v>0</v>
      </c>
      <c r="I219" s="526">
        <f t="shared" si="8"/>
        <v>-1.4179586063333359E-2</v>
      </c>
      <c r="J219" s="14"/>
      <c r="K219" s="152"/>
      <c r="L219" s="152"/>
      <c r="M219" s="416"/>
      <c r="N219" s="416"/>
      <c r="O219" s="416"/>
      <c r="P219" s="416"/>
      <c r="Q219" s="416"/>
      <c r="R219" s="416"/>
    </row>
    <row r="220" spans="1:18" s="304" customFormat="1" ht="13.5" customHeight="1">
      <c r="A220" s="122"/>
      <c r="B220" s="193"/>
      <c r="C220" s="523"/>
      <c r="D220" s="548" t="s">
        <v>611</v>
      </c>
      <c r="E220" s="527">
        <v>-2.9501152212304307</v>
      </c>
      <c r="F220" s="520">
        <v>0</v>
      </c>
      <c r="G220" s="525">
        <v>0</v>
      </c>
      <c r="H220" s="525">
        <v>0</v>
      </c>
      <c r="I220" s="526">
        <f t="shared" si="8"/>
        <v>-2.9501152212304307</v>
      </c>
      <c r="J220" s="14"/>
      <c r="K220" s="152"/>
      <c r="L220" s="152"/>
      <c r="M220" s="416"/>
      <c r="N220" s="416"/>
      <c r="O220" s="416"/>
      <c r="P220" s="416"/>
      <c r="Q220" s="416"/>
      <c r="R220" s="416"/>
    </row>
    <row r="221" spans="1:18" s="304" customFormat="1" ht="13.5" customHeight="1">
      <c r="A221" s="122"/>
      <c r="B221" s="193"/>
      <c r="C221" s="523" t="s">
        <v>81</v>
      </c>
      <c r="D221" s="122" t="s">
        <v>590</v>
      </c>
      <c r="E221" s="527">
        <v>1.9033001427293101E-2</v>
      </c>
      <c r="F221" s="520">
        <v>0</v>
      </c>
      <c r="G221" s="525">
        <v>0</v>
      </c>
      <c r="H221" s="525">
        <v>0</v>
      </c>
      <c r="I221" s="526">
        <f t="shared" si="8"/>
        <v>1.9033001427293101E-2</v>
      </c>
      <c r="J221" s="14"/>
      <c r="K221" s="152"/>
      <c r="L221" s="152"/>
      <c r="M221" s="416"/>
      <c r="N221" s="416"/>
      <c r="O221" s="416"/>
      <c r="P221" s="416"/>
      <c r="Q221" s="416"/>
      <c r="R221" s="416"/>
    </row>
    <row r="222" spans="1:18" s="304" customFormat="1" ht="13.5" customHeight="1">
      <c r="A222" s="122"/>
      <c r="B222" s="193"/>
      <c r="C222" s="523"/>
      <c r="D222" s="528" t="s">
        <v>591</v>
      </c>
      <c r="E222" s="527">
        <v>-6.1667541819261339E-2</v>
      </c>
      <c r="F222" s="520">
        <v>0</v>
      </c>
      <c r="G222" s="525">
        <v>0</v>
      </c>
      <c r="H222" s="525">
        <v>0</v>
      </c>
      <c r="I222" s="526">
        <f t="shared" si="8"/>
        <v>-6.1667541819261339E-2</v>
      </c>
      <c r="J222" s="14"/>
      <c r="K222" s="152"/>
      <c r="L222" s="152"/>
      <c r="M222" s="416"/>
      <c r="N222" s="416"/>
      <c r="O222" s="416"/>
      <c r="P222" s="416"/>
      <c r="Q222" s="416"/>
      <c r="R222" s="416"/>
    </row>
    <row r="223" spans="1:18" s="304" customFormat="1" ht="13.5" customHeight="1">
      <c r="A223" s="122"/>
      <c r="B223" s="193"/>
      <c r="C223" s="523"/>
      <c r="D223" s="122" t="s">
        <v>592</v>
      </c>
      <c r="E223" s="527">
        <v>7.4318160673151361</v>
      </c>
      <c r="F223" s="520">
        <v>0</v>
      </c>
      <c r="G223" s="525">
        <v>0</v>
      </c>
      <c r="H223" s="525">
        <v>0</v>
      </c>
      <c r="I223" s="526">
        <f t="shared" si="8"/>
        <v>7.4318160673151361</v>
      </c>
      <c r="J223" s="14"/>
      <c r="K223" s="152"/>
      <c r="L223" s="152"/>
      <c r="M223" s="416"/>
      <c r="N223" s="416"/>
      <c r="O223" s="416"/>
      <c r="P223" s="416"/>
      <c r="Q223" s="416"/>
      <c r="R223" s="416"/>
    </row>
    <row r="224" spans="1:18" s="304" customFormat="1" ht="13.5" customHeight="1">
      <c r="A224" s="122"/>
      <c r="B224" s="193"/>
      <c r="C224" s="523"/>
      <c r="D224" s="523" t="s">
        <v>593</v>
      </c>
      <c r="E224" s="527">
        <v>0.53178205987856919</v>
      </c>
      <c r="F224" s="520">
        <v>0</v>
      </c>
      <c r="G224" s="525">
        <v>0</v>
      </c>
      <c r="H224" s="525">
        <v>0</v>
      </c>
      <c r="I224" s="526">
        <f t="shared" si="8"/>
        <v>0.53178205987856919</v>
      </c>
      <c r="J224" s="14"/>
      <c r="K224" s="152"/>
      <c r="L224" s="152"/>
      <c r="M224" s="416"/>
      <c r="N224" s="416"/>
      <c r="O224" s="416"/>
      <c r="P224" s="416"/>
      <c r="Q224" s="416"/>
      <c r="R224" s="416"/>
    </row>
    <row r="225" spans="1:18" s="304" customFormat="1" ht="13.5" customHeight="1">
      <c r="A225" s="122"/>
      <c r="B225" s="193"/>
      <c r="C225" s="523" t="s">
        <v>96</v>
      </c>
      <c r="D225" s="523" t="s">
        <v>430</v>
      </c>
      <c r="E225" s="527">
        <v>2.3791251784116376</v>
      </c>
      <c r="F225" s="520">
        <v>0</v>
      </c>
      <c r="G225" s="525">
        <v>0</v>
      </c>
      <c r="H225" s="525">
        <v>0</v>
      </c>
      <c r="I225" s="526">
        <f t="shared" si="8"/>
        <v>2.3791251784116376</v>
      </c>
      <c r="J225" s="14"/>
      <c r="K225" s="152"/>
      <c r="L225" s="152"/>
      <c r="M225" s="416"/>
      <c r="N225" s="416"/>
      <c r="O225" s="416"/>
      <c r="P225" s="416"/>
      <c r="Q225" s="416"/>
      <c r="R225" s="416"/>
    </row>
    <row r="226" spans="1:18" s="304" customFormat="1" ht="13.5" customHeight="1">
      <c r="A226" s="122"/>
      <c r="B226" s="193"/>
      <c r="C226" s="523"/>
      <c r="D226" s="523" t="s">
        <v>431</v>
      </c>
      <c r="E226" s="527">
        <v>0</v>
      </c>
      <c r="F226" s="523">
        <v>26.646201998210341</v>
      </c>
      <c r="G226" s="525">
        <v>0</v>
      </c>
      <c r="H226" s="525">
        <v>0</v>
      </c>
      <c r="I226" s="526">
        <f t="shared" si="8"/>
        <v>26.646201998210341</v>
      </c>
      <c r="J226" s="14"/>
      <c r="K226" s="152"/>
      <c r="L226" s="152"/>
      <c r="M226" s="416"/>
      <c r="N226" s="416"/>
      <c r="O226" s="416"/>
      <c r="P226" s="416"/>
      <c r="Q226" s="416"/>
      <c r="R226" s="416"/>
    </row>
    <row r="227" spans="1:18" s="304" customFormat="1" ht="13.5" customHeight="1">
      <c r="A227" s="122"/>
      <c r="B227" s="193"/>
      <c r="C227" s="523" t="s">
        <v>340</v>
      </c>
      <c r="D227" s="523" t="s">
        <v>432</v>
      </c>
      <c r="E227" s="527">
        <v>-1.7405829927402198E-2</v>
      </c>
      <c r="F227" s="520">
        <v>0</v>
      </c>
      <c r="G227" s="525">
        <v>0</v>
      </c>
      <c r="H227" s="525">
        <v>0</v>
      </c>
      <c r="I227" s="526">
        <f t="shared" si="8"/>
        <v>-1.7405829927402198E-2</v>
      </c>
      <c r="J227" s="14"/>
      <c r="K227" s="152"/>
      <c r="L227" s="152"/>
      <c r="M227" s="416"/>
      <c r="N227" s="416"/>
      <c r="O227" s="416"/>
      <c r="P227" s="416"/>
      <c r="Q227" s="416"/>
      <c r="R227" s="416"/>
    </row>
    <row r="228" spans="1:18" s="304" customFormat="1" ht="13.5" customHeight="1">
      <c r="A228" s="122"/>
      <c r="B228" s="193"/>
      <c r="C228" s="523" t="s">
        <v>116</v>
      </c>
      <c r="D228" s="523" t="s">
        <v>433</v>
      </c>
      <c r="E228" s="527">
        <v>0</v>
      </c>
      <c r="F228" s="527">
        <v>-0.12847084982064577</v>
      </c>
      <c r="G228" s="525">
        <v>0</v>
      </c>
      <c r="H228" s="525">
        <v>0</v>
      </c>
      <c r="I228" s="526">
        <f t="shared" si="8"/>
        <v>-0.12847084982064577</v>
      </c>
      <c r="J228" s="14"/>
      <c r="K228" s="152"/>
      <c r="L228" s="152"/>
      <c r="M228" s="416"/>
      <c r="N228" s="416"/>
      <c r="O228" s="416"/>
      <c r="P228" s="416"/>
      <c r="Q228" s="416"/>
      <c r="R228" s="416"/>
    </row>
    <row r="229" spans="1:18" s="304" customFormat="1" ht="13.5" customHeight="1">
      <c r="A229" s="122"/>
      <c r="B229" s="193"/>
      <c r="C229" s="523"/>
      <c r="D229" s="523" t="s">
        <v>434</v>
      </c>
      <c r="E229" s="527">
        <v>0</v>
      </c>
      <c r="F229" s="527">
        <v>-0.51388339928258309</v>
      </c>
      <c r="G229" s="525">
        <v>0</v>
      </c>
      <c r="H229" s="525">
        <v>0</v>
      </c>
      <c r="I229" s="526">
        <f t="shared" si="8"/>
        <v>-0.51388339928258309</v>
      </c>
      <c r="J229" s="14"/>
      <c r="K229" s="152"/>
      <c r="L229" s="152"/>
      <c r="M229" s="416"/>
      <c r="N229" s="416"/>
      <c r="O229" s="416"/>
      <c r="P229" s="416"/>
      <c r="Q229" s="416"/>
      <c r="R229" s="416"/>
    </row>
    <row r="230" spans="1:18" s="304" customFormat="1" ht="13.5" customHeight="1">
      <c r="A230" s="122"/>
      <c r="B230" s="193"/>
      <c r="C230" s="122"/>
      <c r="D230" s="529" t="s">
        <v>611</v>
      </c>
      <c r="E230" s="527">
        <v>-0.73411914183226168</v>
      </c>
      <c r="F230" s="520">
        <v>0</v>
      </c>
      <c r="G230" s="525">
        <v>0</v>
      </c>
      <c r="H230" s="525">
        <v>0</v>
      </c>
      <c r="I230" s="526">
        <f t="shared" si="8"/>
        <v>-0.73411914183226168</v>
      </c>
      <c r="J230" s="14"/>
      <c r="K230" s="152"/>
      <c r="L230" s="152"/>
      <c r="M230" s="416"/>
      <c r="N230" s="416"/>
      <c r="O230" s="416"/>
      <c r="P230" s="416"/>
      <c r="Q230" s="416"/>
      <c r="R230" s="416"/>
    </row>
    <row r="231" spans="1:18" s="304" customFormat="1" ht="13.5" customHeight="1">
      <c r="A231" s="122"/>
      <c r="B231" s="193"/>
      <c r="C231" s="523" t="s">
        <v>435</v>
      </c>
      <c r="D231" s="523" t="s">
        <v>624</v>
      </c>
      <c r="E231" s="527">
        <v>5.376822903210301</v>
      </c>
      <c r="F231" s="520">
        <v>0</v>
      </c>
      <c r="G231" s="525">
        <v>0</v>
      </c>
      <c r="H231" s="525">
        <v>0</v>
      </c>
      <c r="I231" s="526">
        <f t="shared" si="8"/>
        <v>5.376822903210301</v>
      </c>
      <c r="J231" s="14"/>
      <c r="K231" s="152"/>
      <c r="L231" s="152"/>
      <c r="M231" s="416"/>
      <c r="N231" s="416"/>
      <c r="O231" s="416"/>
      <c r="P231" s="416"/>
      <c r="Q231" s="416"/>
      <c r="R231" s="416"/>
    </row>
    <row r="232" spans="1:18" s="304" customFormat="1" ht="13.5" customHeight="1">
      <c r="A232" s="122"/>
      <c r="B232" s="193"/>
      <c r="C232" s="122"/>
      <c r="D232" s="523" t="s">
        <v>436</v>
      </c>
      <c r="E232" s="527">
        <v>39.303147947360252</v>
      </c>
      <c r="F232" s="520">
        <v>0</v>
      </c>
      <c r="G232" s="525">
        <v>0</v>
      </c>
      <c r="H232" s="525">
        <v>0</v>
      </c>
      <c r="I232" s="526">
        <f t="shared" si="8"/>
        <v>39.303147947360252</v>
      </c>
      <c r="J232" s="14"/>
      <c r="K232" s="152"/>
      <c r="L232" s="152"/>
      <c r="M232" s="416"/>
      <c r="N232" s="416"/>
      <c r="O232" s="416"/>
      <c r="P232" s="416"/>
      <c r="Q232" s="416"/>
      <c r="R232" s="416"/>
    </row>
    <row r="233" spans="1:18" s="304" customFormat="1" ht="13.5" customHeight="1">
      <c r="A233" s="122"/>
      <c r="B233" s="193"/>
      <c r="C233" s="122"/>
      <c r="D233" s="523" t="s">
        <v>437</v>
      </c>
      <c r="E233" s="527">
        <v>17.795856334519048</v>
      </c>
      <c r="F233" s="520">
        <v>0</v>
      </c>
      <c r="G233" s="525">
        <v>0</v>
      </c>
      <c r="H233" s="525">
        <v>0</v>
      </c>
      <c r="I233" s="526">
        <f t="shared" si="8"/>
        <v>17.795856334519048</v>
      </c>
      <c r="J233" s="14"/>
      <c r="K233" s="152"/>
      <c r="L233" s="152"/>
      <c r="M233" s="416"/>
      <c r="N233" s="416"/>
      <c r="O233" s="416"/>
      <c r="P233" s="416"/>
      <c r="Q233" s="416"/>
      <c r="R233" s="416"/>
    </row>
    <row r="234" spans="1:18" s="304" customFormat="1" ht="13.5" customHeight="1">
      <c r="A234" s="122"/>
      <c r="B234" s="193"/>
      <c r="C234" s="122"/>
      <c r="D234" s="523" t="s">
        <v>625</v>
      </c>
      <c r="E234" s="527">
        <v>20.270146520067151</v>
      </c>
      <c r="F234" s="520">
        <v>0</v>
      </c>
      <c r="G234" s="525">
        <v>0</v>
      </c>
      <c r="H234" s="525">
        <v>0</v>
      </c>
      <c r="I234" s="526">
        <f t="shared" si="8"/>
        <v>20.270146520067151</v>
      </c>
      <c r="J234" s="14"/>
      <c r="K234" s="152"/>
      <c r="L234" s="152"/>
      <c r="M234" s="416"/>
      <c r="N234" s="416"/>
      <c r="O234" s="416"/>
      <c r="P234" s="416"/>
      <c r="Q234" s="416"/>
      <c r="R234" s="416"/>
    </row>
    <row r="235" spans="1:18" s="304" customFormat="1" ht="13.5" customHeight="1">
      <c r="A235" s="122"/>
      <c r="B235" s="193"/>
      <c r="C235" s="523" t="s">
        <v>438</v>
      </c>
      <c r="D235" s="523" t="s">
        <v>439</v>
      </c>
      <c r="E235" s="527">
        <v>0</v>
      </c>
      <c r="F235" s="527">
        <v>1.0537621240220825</v>
      </c>
      <c r="G235" s="525">
        <v>0</v>
      </c>
      <c r="H235" s="525">
        <v>0</v>
      </c>
      <c r="I235" s="526">
        <f t="shared" si="8"/>
        <v>1.0537621240220825</v>
      </c>
      <c r="J235" s="14"/>
      <c r="K235" s="152"/>
      <c r="L235" s="152"/>
      <c r="M235" s="416"/>
      <c r="N235" s="416"/>
      <c r="O235" s="416"/>
      <c r="P235" s="416"/>
      <c r="Q235" s="416"/>
      <c r="R235" s="416"/>
    </row>
    <row r="236" spans="1:18" s="304" customFormat="1" ht="13.5" customHeight="1">
      <c r="A236" s="122"/>
      <c r="B236" s="193"/>
      <c r="C236" s="122"/>
      <c r="D236" s="122" t="s">
        <v>594</v>
      </c>
      <c r="E236" s="527">
        <v>0</v>
      </c>
      <c r="F236" s="527">
        <v>0.1141980085637586</v>
      </c>
      <c r="G236" s="525">
        <v>0</v>
      </c>
      <c r="H236" s="525">
        <v>0</v>
      </c>
      <c r="I236" s="526">
        <f t="shared" si="8"/>
        <v>0.1141980085637586</v>
      </c>
      <c r="J236" s="14"/>
      <c r="K236" s="152"/>
      <c r="L236" s="152"/>
      <c r="M236" s="416"/>
      <c r="N236" s="416"/>
      <c r="O236" s="416"/>
      <c r="P236" s="416"/>
      <c r="Q236" s="416"/>
      <c r="R236" s="416"/>
    </row>
    <row r="237" spans="1:18" s="304" customFormat="1" ht="13.5" customHeight="1">
      <c r="A237" s="122"/>
      <c r="B237" s="193"/>
      <c r="C237" s="122"/>
      <c r="D237" s="122" t="s">
        <v>595</v>
      </c>
      <c r="E237" s="527">
        <v>0</v>
      </c>
      <c r="F237" s="527">
        <v>4.0730623054407236</v>
      </c>
      <c r="G237" s="525">
        <v>0</v>
      </c>
      <c r="H237" s="525">
        <v>0</v>
      </c>
      <c r="I237" s="526">
        <f t="shared" si="8"/>
        <v>4.0730623054407236</v>
      </c>
      <c r="J237" s="14"/>
      <c r="K237" s="152"/>
      <c r="L237" s="152"/>
      <c r="M237" s="416"/>
      <c r="N237" s="416"/>
      <c r="O237" s="416"/>
      <c r="P237" s="416"/>
      <c r="Q237" s="416"/>
      <c r="R237" s="416"/>
    </row>
    <row r="238" spans="1:18" s="304" customFormat="1" ht="13.5" customHeight="1">
      <c r="A238" s="122"/>
      <c r="B238" s="193"/>
      <c r="C238" s="523" t="s">
        <v>441</v>
      </c>
      <c r="D238" s="523" t="s">
        <v>442</v>
      </c>
      <c r="E238" s="527">
        <v>-1.2846760161752391</v>
      </c>
      <c r="F238" s="520">
        <v>0</v>
      </c>
      <c r="G238" s="525">
        <v>0</v>
      </c>
      <c r="H238" s="525">
        <v>0</v>
      </c>
      <c r="I238" s="526">
        <f t="shared" si="8"/>
        <v>-1.2846760161752391</v>
      </c>
      <c r="J238" s="14"/>
      <c r="K238" s="152"/>
      <c r="L238" s="152"/>
      <c r="M238" s="416"/>
      <c r="N238" s="416"/>
      <c r="O238" s="416"/>
      <c r="P238" s="416"/>
      <c r="Q238" s="416"/>
      <c r="R238" s="416"/>
    </row>
    <row r="239" spans="1:18" s="304" customFormat="1" ht="13.5" customHeight="1">
      <c r="A239" s="122"/>
      <c r="B239" s="193"/>
      <c r="C239" s="122"/>
      <c r="D239" s="523" t="s">
        <v>443</v>
      </c>
      <c r="E239" s="527">
        <v>-0.21815617850481639</v>
      </c>
      <c r="F239" s="520">
        <v>0</v>
      </c>
      <c r="G239" s="525">
        <v>0</v>
      </c>
      <c r="H239" s="525">
        <v>0</v>
      </c>
      <c r="I239" s="526">
        <f t="shared" si="8"/>
        <v>-0.21815617850481639</v>
      </c>
      <c r="J239" s="14"/>
      <c r="K239" s="152"/>
      <c r="L239" s="152"/>
      <c r="M239" s="416"/>
      <c r="N239" s="416"/>
      <c r="O239" s="416"/>
      <c r="P239" s="416"/>
      <c r="Q239" s="416"/>
      <c r="R239" s="416"/>
    </row>
    <row r="240" spans="1:18" s="304" customFormat="1" ht="13.5" customHeight="1">
      <c r="A240" s="122"/>
      <c r="B240" s="193"/>
      <c r="C240" s="122"/>
      <c r="D240" s="523" t="s">
        <v>444</v>
      </c>
      <c r="E240" s="527">
        <v>-0.14324654698455377</v>
      </c>
      <c r="F240" s="520">
        <v>0</v>
      </c>
      <c r="G240" s="525">
        <v>0</v>
      </c>
      <c r="H240" s="525">
        <v>0</v>
      </c>
      <c r="I240" s="526">
        <f t="shared" si="8"/>
        <v>-0.14324654698455377</v>
      </c>
      <c r="J240" s="14"/>
      <c r="K240" s="152"/>
      <c r="L240" s="152"/>
      <c r="M240" s="416"/>
      <c r="N240" s="416"/>
      <c r="O240" s="416"/>
      <c r="P240" s="416"/>
      <c r="Q240" s="416"/>
      <c r="R240" s="416"/>
    </row>
    <row r="241" spans="1:23" s="304" customFormat="1" ht="13.5" customHeight="1">
      <c r="A241" s="122"/>
      <c r="B241" s="193"/>
      <c r="C241" s="523" t="s">
        <v>89</v>
      </c>
      <c r="D241" s="523" t="s">
        <v>445</v>
      </c>
      <c r="E241" s="527">
        <v>0</v>
      </c>
      <c r="F241" s="527">
        <v>2.013090805583599</v>
      </c>
      <c r="G241" s="525">
        <v>0</v>
      </c>
      <c r="H241" s="525">
        <v>0</v>
      </c>
      <c r="I241" s="526">
        <f t="shared" si="8"/>
        <v>2.013090805583599</v>
      </c>
      <c r="J241" s="14"/>
      <c r="K241" s="152"/>
      <c r="L241" s="152"/>
      <c r="M241" s="416"/>
      <c r="N241" s="416"/>
      <c r="O241" s="416"/>
      <c r="P241" s="416"/>
      <c r="Q241" s="416"/>
      <c r="R241" s="416"/>
    </row>
    <row r="242" spans="1:23" s="304" customFormat="1" ht="13.5" customHeight="1">
      <c r="A242" s="456"/>
      <c r="B242" s="457"/>
      <c r="C242" s="456"/>
      <c r="D242" s="529" t="s">
        <v>446</v>
      </c>
      <c r="E242" s="530">
        <v>0</v>
      </c>
      <c r="F242" s="530">
        <v>-2.2149667001140193E-2</v>
      </c>
      <c r="G242" s="531">
        <v>0</v>
      </c>
      <c r="H242" s="531">
        <v>0</v>
      </c>
      <c r="I242" s="532">
        <f t="shared" si="8"/>
        <v>-2.2149667001140193E-2</v>
      </c>
      <c r="J242" s="437"/>
      <c r="K242" s="152"/>
      <c r="L242" s="152"/>
      <c r="M242" s="416"/>
      <c r="N242" s="416"/>
      <c r="O242" s="416"/>
      <c r="P242" s="416"/>
      <c r="Q242" s="416"/>
      <c r="R242" s="416"/>
    </row>
    <row r="243" spans="1:23" s="304" customFormat="1" ht="13.5" customHeight="1">
      <c r="A243" s="456"/>
      <c r="B243" s="457"/>
      <c r="C243" s="456"/>
      <c r="D243" s="529" t="s">
        <v>440</v>
      </c>
      <c r="E243" s="530">
        <v>0</v>
      </c>
      <c r="F243" s="530">
        <v>8.1194842924856108</v>
      </c>
      <c r="G243" s="531">
        <v>0</v>
      </c>
      <c r="H243" s="531">
        <v>0</v>
      </c>
      <c r="I243" s="532">
        <f t="shared" si="8"/>
        <v>8.1194842924856108</v>
      </c>
      <c r="J243" s="458"/>
      <c r="K243" s="152"/>
      <c r="L243" s="152"/>
      <c r="M243" s="416"/>
      <c r="N243" s="416"/>
      <c r="O243" s="416"/>
      <c r="P243" s="416"/>
      <c r="Q243" s="416"/>
      <c r="R243" s="416"/>
    </row>
    <row r="244" spans="1:23" s="304" customFormat="1" ht="13.5" customHeight="1">
      <c r="A244" s="456"/>
      <c r="B244" s="457"/>
      <c r="C244" s="529" t="s">
        <v>97</v>
      </c>
      <c r="D244" s="529" t="s">
        <v>447</v>
      </c>
      <c r="E244" s="530">
        <v>-0.10468150785011206</v>
      </c>
      <c r="F244" s="533">
        <v>0</v>
      </c>
      <c r="G244" s="531">
        <v>0</v>
      </c>
      <c r="H244" s="531">
        <v>0</v>
      </c>
      <c r="I244" s="532">
        <f t="shared" si="8"/>
        <v>-0.10468150785011206</v>
      </c>
      <c r="J244" s="458"/>
      <c r="K244" s="152"/>
      <c r="L244" s="152"/>
      <c r="M244" s="416"/>
      <c r="N244" s="416"/>
      <c r="O244" s="416"/>
      <c r="P244" s="416"/>
      <c r="Q244" s="416"/>
      <c r="R244" s="416"/>
    </row>
    <row r="245" spans="1:23" s="304" customFormat="1" ht="13.5" customHeight="1">
      <c r="A245" s="456"/>
      <c r="B245" s="457"/>
      <c r="C245" s="456"/>
      <c r="D245" s="529" t="s">
        <v>596</v>
      </c>
      <c r="E245" s="530">
        <v>1.8081351355928445E-2</v>
      </c>
      <c r="F245" s="533">
        <v>0</v>
      </c>
      <c r="G245" s="531">
        <v>0</v>
      </c>
      <c r="H245" s="531">
        <v>0</v>
      </c>
      <c r="I245" s="532">
        <f t="shared" si="8"/>
        <v>1.8081351355928445E-2</v>
      </c>
      <c r="J245" s="458"/>
      <c r="K245" s="152"/>
      <c r="L245" s="152"/>
      <c r="M245" s="416"/>
      <c r="N245" s="416"/>
      <c r="O245" s="416"/>
      <c r="P245" s="416"/>
      <c r="Q245" s="416"/>
      <c r="R245" s="416"/>
    </row>
    <row r="246" spans="1:23" s="304" customFormat="1" ht="13.5" customHeight="1">
      <c r="A246" s="456"/>
      <c r="B246" s="457"/>
      <c r="C246" s="456"/>
      <c r="D246" s="529" t="s">
        <v>448</v>
      </c>
      <c r="E246" s="530">
        <v>-9.1882704158918221E-2</v>
      </c>
      <c r="F246" s="533">
        <v>0</v>
      </c>
      <c r="G246" s="531">
        <v>0</v>
      </c>
      <c r="H246" s="531">
        <v>0</v>
      </c>
      <c r="I246" s="532">
        <f t="shared" si="8"/>
        <v>-9.1882704158918221E-2</v>
      </c>
      <c r="J246" s="458"/>
      <c r="K246" s="152"/>
      <c r="L246" s="152"/>
      <c r="M246" s="416"/>
      <c r="N246" s="416"/>
      <c r="O246" s="416"/>
      <c r="P246" s="416"/>
      <c r="Q246" s="416"/>
      <c r="R246" s="416"/>
    </row>
    <row r="247" spans="1:23" s="304" customFormat="1" ht="13.5" customHeight="1">
      <c r="A247" s="456"/>
      <c r="B247" s="457"/>
      <c r="C247" s="456"/>
      <c r="D247" s="529" t="s">
        <v>449</v>
      </c>
      <c r="E247" s="530">
        <v>0</v>
      </c>
      <c r="F247" s="530">
        <v>6.3151544497110301E-2</v>
      </c>
      <c r="G247" s="531">
        <v>0</v>
      </c>
      <c r="H247" s="531">
        <v>0</v>
      </c>
      <c r="I247" s="532">
        <f t="shared" si="8"/>
        <v>6.3151544497110301E-2</v>
      </c>
      <c r="J247" s="458"/>
      <c r="K247" s="152"/>
      <c r="L247" s="152"/>
      <c r="M247" s="416"/>
      <c r="N247" s="416"/>
      <c r="O247" s="416"/>
      <c r="P247" s="416"/>
      <c r="Q247" s="416"/>
      <c r="R247" s="416"/>
    </row>
    <row r="248" spans="1:23" s="304" customFormat="1" ht="13.5" customHeight="1">
      <c r="A248" s="456"/>
      <c r="B248" s="457"/>
      <c r="C248" s="456"/>
      <c r="D248" s="529" t="s">
        <v>450</v>
      </c>
      <c r="E248" s="534">
        <v>0</v>
      </c>
      <c r="F248" s="534">
        <v>-3.2815251485327941E-2</v>
      </c>
      <c r="G248" s="531">
        <v>0</v>
      </c>
      <c r="H248" s="535">
        <v>0</v>
      </c>
      <c r="I248" s="532">
        <f t="shared" si="8"/>
        <v>-3.2815251485327941E-2</v>
      </c>
      <c r="J248" s="458"/>
      <c r="K248" s="152"/>
      <c r="L248" s="498"/>
      <c r="M248" s="499" t="s">
        <v>579</v>
      </c>
      <c r="N248" s="500"/>
      <c r="O248" s="500"/>
      <c r="P248" s="500"/>
      <c r="Q248" s="499" t="s">
        <v>587</v>
      </c>
      <c r="R248" s="500"/>
      <c r="S248" s="500"/>
      <c r="T248" s="496"/>
      <c r="U248" s="496"/>
      <c r="V248" s="496"/>
      <c r="W248" s="496"/>
    </row>
    <row r="249" spans="1:23" s="304" customFormat="1" ht="13.5" customHeight="1">
      <c r="A249" s="456"/>
      <c r="B249" s="480" t="s">
        <v>455</v>
      </c>
      <c r="C249" s="459"/>
      <c r="D249" s="445"/>
      <c r="E249" s="537">
        <f>SUM(E209:E248)</f>
        <v>87.231875244658369</v>
      </c>
      <c r="F249" s="538">
        <f>SUM(F209:F248)</f>
        <v>40.9359789351549</v>
      </c>
      <c r="G249" s="539">
        <f>SUM(G209:G248)</f>
        <v>0</v>
      </c>
      <c r="H249" s="537">
        <f>SUM(H209:H248)</f>
        <v>0</v>
      </c>
      <c r="I249" s="540">
        <f>SUM(E249:H249)</f>
        <v>128.16785417981328</v>
      </c>
      <c r="J249" s="458"/>
      <c r="K249" s="152"/>
      <c r="L249" s="498"/>
      <c r="M249" s="500" t="s">
        <v>574</v>
      </c>
      <c r="N249" s="500"/>
      <c r="O249" s="500"/>
      <c r="P249" s="500"/>
      <c r="Q249" s="500" t="s">
        <v>574</v>
      </c>
      <c r="R249" s="500"/>
      <c r="S249" s="500"/>
      <c r="T249" s="496"/>
      <c r="U249" s="496"/>
      <c r="V249" s="496"/>
      <c r="W249" s="496"/>
    </row>
    <row r="250" spans="1:23" ht="13.5" customHeight="1" thickBot="1">
      <c r="A250" s="456"/>
      <c r="B250" s="460" t="s">
        <v>170</v>
      </c>
      <c r="C250" s="461"/>
      <c r="D250" s="461"/>
      <c r="E250" s="541">
        <f>SUM(E10+E14+E39+E59+E74+E83+E127+E207+E249)</f>
        <v>8282.764601641531</v>
      </c>
      <c r="F250" s="541">
        <f>SUM(F10+F14+F39+F59+F74+F83+F127+F207+F249)</f>
        <v>43.587174063048636</v>
      </c>
      <c r="G250" s="541">
        <f>SUM(G10+G14+G39+G59+G74+G83+G127+G207+G249)</f>
        <v>0</v>
      </c>
      <c r="H250" s="541">
        <f>SUM(H10+H14+H39+H59+H74+H83+H127+H207+H249)</f>
        <v>0</v>
      </c>
      <c r="I250" s="542">
        <f>SUM(I10+I14+I39+I59+I74+I83+I127+I207+I249)</f>
        <v>8326.3517757045811</v>
      </c>
      <c r="J250" s="458"/>
      <c r="K250" s="446"/>
      <c r="L250" s="501"/>
      <c r="M250" s="500" t="s">
        <v>575</v>
      </c>
      <c r="N250" s="500"/>
      <c r="O250" s="500"/>
      <c r="P250" s="500"/>
      <c r="Q250" s="500" t="s">
        <v>575</v>
      </c>
      <c r="R250" s="500"/>
      <c r="S250" s="500"/>
      <c r="T250" s="496"/>
      <c r="U250" s="496"/>
      <c r="V250" s="496"/>
      <c r="W250" s="496"/>
    </row>
    <row r="251" spans="1:23" ht="13.5" customHeight="1">
      <c r="A251" s="462"/>
      <c r="B251" s="463"/>
      <c r="C251" s="463"/>
      <c r="D251" s="463"/>
      <c r="E251" s="464"/>
      <c r="F251" s="464"/>
      <c r="G251" s="464"/>
      <c r="H251" s="464"/>
      <c r="I251" s="464"/>
      <c r="J251" s="465"/>
      <c r="K251" s="2"/>
      <c r="L251" s="500"/>
      <c r="M251" s="499" t="s">
        <v>576</v>
      </c>
      <c r="N251" s="499" t="s">
        <v>577</v>
      </c>
      <c r="O251" s="499" t="s">
        <v>578</v>
      </c>
      <c r="P251" s="500"/>
      <c r="Q251" s="499" t="s">
        <v>576</v>
      </c>
      <c r="R251" s="499" t="s">
        <v>577</v>
      </c>
      <c r="S251" s="499" t="s">
        <v>578</v>
      </c>
      <c r="T251" s="496"/>
      <c r="U251" s="496"/>
      <c r="V251" s="496"/>
      <c r="W251" s="496"/>
    </row>
    <row r="252" spans="1:23" ht="31.5" customHeight="1" thickBot="1">
      <c r="A252" s="462"/>
      <c r="B252" s="466" t="s">
        <v>171</v>
      </c>
      <c r="C252" s="463"/>
      <c r="D252" s="463"/>
      <c r="E252" s="464"/>
      <c r="F252" s="464"/>
      <c r="G252" s="464"/>
      <c r="H252" s="464"/>
      <c r="I252" s="464"/>
      <c r="J252" s="467"/>
      <c r="K252" s="2"/>
      <c r="L252" s="502"/>
      <c r="M252" s="503" t="s">
        <v>365</v>
      </c>
      <c r="N252" s="503" t="s">
        <v>365</v>
      </c>
      <c r="O252" s="503" t="s">
        <v>365</v>
      </c>
      <c r="P252" s="504"/>
      <c r="Q252" s="503" t="s">
        <v>365</v>
      </c>
      <c r="R252" s="503" t="s">
        <v>365</v>
      </c>
      <c r="S252" s="503" t="s">
        <v>365</v>
      </c>
      <c r="T252" s="496"/>
      <c r="U252" s="496"/>
      <c r="V252" s="496"/>
      <c r="W252" s="496"/>
    </row>
    <row r="253" spans="1:23" s="304" customFormat="1" ht="31.5" customHeight="1">
      <c r="A253" s="384"/>
      <c r="B253" s="385" t="s">
        <v>74</v>
      </c>
      <c r="C253" s="397" t="s">
        <v>172</v>
      </c>
      <c r="D253" s="386" t="s">
        <v>416</v>
      </c>
      <c r="E253" s="405">
        <v>25.7</v>
      </c>
      <c r="F253" s="405">
        <v>0</v>
      </c>
      <c r="G253" s="405">
        <v>0</v>
      </c>
      <c r="H253" s="405">
        <v>0</v>
      </c>
      <c r="I253" s="398">
        <f>SUM(E253:H253)</f>
        <v>25.7</v>
      </c>
      <c r="J253" s="7"/>
      <c r="K253" s="384"/>
      <c r="L253" s="505" t="s">
        <v>580</v>
      </c>
      <c r="M253" s="504">
        <v>1484.5191050535595</v>
      </c>
      <c r="N253" s="504">
        <v>-242.626</v>
      </c>
      <c r="O253" s="504">
        <v>1241.8931050535593</v>
      </c>
      <c r="P253" s="504"/>
      <c r="Q253" s="506">
        <f>SUM(Q254:Q256)</f>
        <v>1484.5191050535591</v>
      </c>
      <c r="R253" s="506">
        <f t="shared" ref="R253:S253" si="9">SUM(R254:R256)</f>
        <v>-242.626</v>
      </c>
      <c r="S253" s="506">
        <f t="shared" si="9"/>
        <v>1241.8931050535589</v>
      </c>
      <c r="T253" s="496"/>
      <c r="U253" s="496" t="b">
        <f t="shared" ref="U253:U260" si="10">M253=Q253</f>
        <v>1</v>
      </c>
      <c r="V253" s="496" t="b">
        <f t="shared" ref="V253:W260" si="11">N253=R253</f>
        <v>1</v>
      </c>
      <c r="W253" s="496" t="b">
        <f t="shared" si="11"/>
        <v>1</v>
      </c>
    </row>
    <row r="254" spans="1:23" s="304" customFormat="1" ht="20.5" customHeight="1">
      <c r="A254" s="384"/>
      <c r="B254" s="408"/>
      <c r="C254" s="407" t="s">
        <v>172</v>
      </c>
      <c r="D254" s="409" t="s">
        <v>417</v>
      </c>
      <c r="E254" s="410">
        <v>595</v>
      </c>
      <c r="F254" s="410">
        <v>0</v>
      </c>
      <c r="G254" s="410">
        <v>0</v>
      </c>
      <c r="H254" s="410">
        <v>0</v>
      </c>
      <c r="I254" s="411">
        <f>SUM(E254:H254)</f>
        <v>595</v>
      </c>
      <c r="J254" s="7"/>
      <c r="K254" s="384"/>
      <c r="L254" s="507" t="s">
        <v>581</v>
      </c>
      <c r="M254" s="508">
        <v>1443.5831261184046</v>
      </c>
      <c r="N254" s="508">
        <v>135.55100000000002</v>
      </c>
      <c r="O254" s="508">
        <v>1579.1341261184045</v>
      </c>
      <c r="P254" s="504"/>
      <c r="Q254" s="509">
        <f>E249+E207</f>
        <v>1443.5831261184042</v>
      </c>
      <c r="R254" s="510">
        <f>E304+E281</f>
        <v>135.55100000000002</v>
      </c>
      <c r="S254" s="511">
        <f>Q254+R254</f>
        <v>1579.1341261184041</v>
      </c>
      <c r="T254" s="496"/>
      <c r="U254" s="496" t="b">
        <f t="shared" si="10"/>
        <v>1</v>
      </c>
      <c r="V254" s="496" t="b">
        <f t="shared" si="11"/>
        <v>1</v>
      </c>
      <c r="W254" s="496" t="b">
        <f t="shared" si="11"/>
        <v>1</v>
      </c>
    </row>
    <row r="255" spans="1:23" s="304" customFormat="1" ht="15.5">
      <c r="A255" s="384"/>
      <c r="B255" s="387"/>
      <c r="C255" s="156" t="s">
        <v>172</v>
      </c>
      <c r="D255" s="392" t="s">
        <v>418</v>
      </c>
      <c r="E255" s="252">
        <v>14.08</v>
      </c>
      <c r="F255" s="252">
        <v>0</v>
      </c>
      <c r="G255" s="252">
        <v>0</v>
      </c>
      <c r="H255" s="252">
        <v>0</v>
      </c>
      <c r="I255" s="399">
        <f>SUM(E255:H255)</f>
        <v>14.08</v>
      </c>
      <c r="J255" s="7"/>
      <c r="K255" s="384"/>
      <c r="L255" s="512" t="s">
        <v>582</v>
      </c>
      <c r="M255" s="504">
        <v>40.9359789351549</v>
      </c>
      <c r="N255" s="504">
        <v>0</v>
      </c>
      <c r="O255" s="504">
        <v>40.9359789351549</v>
      </c>
      <c r="P255" s="504"/>
      <c r="Q255" s="506">
        <f>F249+F207</f>
        <v>40.9359789351549</v>
      </c>
      <c r="R255" s="513">
        <f>F304+F281</f>
        <v>0</v>
      </c>
      <c r="S255" s="514">
        <f>Q255+R255</f>
        <v>40.9359789351549</v>
      </c>
      <c r="T255" s="496"/>
      <c r="U255" s="496" t="b">
        <f t="shared" si="10"/>
        <v>1</v>
      </c>
      <c r="V255" s="496" t="b">
        <f t="shared" si="11"/>
        <v>1</v>
      </c>
      <c r="W255" s="496" t="b">
        <f t="shared" si="11"/>
        <v>1</v>
      </c>
    </row>
    <row r="256" spans="1:23" s="304" customFormat="1" ht="15.5">
      <c r="A256" s="384"/>
      <c r="B256" s="387"/>
      <c r="C256" s="156" t="s">
        <v>172</v>
      </c>
      <c r="D256" s="392" t="s">
        <v>419</v>
      </c>
      <c r="E256" s="252">
        <v>80</v>
      </c>
      <c r="F256" s="252">
        <v>0</v>
      </c>
      <c r="G256" s="252">
        <v>0</v>
      </c>
      <c r="H256" s="252">
        <v>0</v>
      </c>
      <c r="I256" s="399">
        <f>SUM(E256:H256)</f>
        <v>80</v>
      </c>
      <c r="J256" s="7"/>
      <c r="K256" s="384"/>
      <c r="L256" s="512" t="s">
        <v>583</v>
      </c>
      <c r="M256" s="504">
        <v>0</v>
      </c>
      <c r="N256" s="504">
        <v>-378.17700000000002</v>
      </c>
      <c r="O256" s="504">
        <v>-378.17700000000002</v>
      </c>
      <c r="P256" s="504"/>
      <c r="Q256" s="506">
        <f>G249+G207</f>
        <v>0</v>
      </c>
      <c r="R256" s="513">
        <f>G304+G281</f>
        <v>-378.17700000000002</v>
      </c>
      <c r="S256" s="514">
        <f>Q256+R256</f>
        <v>-378.17700000000002</v>
      </c>
      <c r="T256" s="496"/>
      <c r="U256" s="496" t="b">
        <f t="shared" si="10"/>
        <v>1</v>
      </c>
      <c r="V256" s="496" t="b">
        <f t="shared" si="11"/>
        <v>1</v>
      </c>
      <c r="W256" s="496" t="b">
        <f t="shared" si="11"/>
        <v>1</v>
      </c>
    </row>
    <row r="257" spans="1:24" ht="13.5" customHeight="1">
      <c r="A257" s="122"/>
      <c r="B257" s="400" t="s">
        <v>77</v>
      </c>
      <c r="C257" s="151"/>
      <c r="D257" s="151"/>
      <c r="E257" s="229">
        <f>SUM(E253:E256)</f>
        <v>714.78000000000009</v>
      </c>
      <c r="F257" s="229">
        <v>0</v>
      </c>
      <c r="G257" s="229">
        <v>0</v>
      </c>
      <c r="H257" s="229">
        <v>0</v>
      </c>
      <c r="I257" s="255">
        <f>SUM(E257:H257)</f>
        <v>714.78000000000009</v>
      </c>
      <c r="J257" s="3"/>
      <c r="K257" s="167"/>
      <c r="L257" s="505" t="s">
        <v>202</v>
      </c>
      <c r="M257" s="503">
        <v>59.112751334378494</v>
      </c>
      <c r="N257" s="503">
        <v>231.36899999999997</v>
      </c>
      <c r="O257" s="503">
        <v>290.48175133437843</v>
      </c>
      <c r="P257" s="503"/>
      <c r="Q257" s="503">
        <f>SUM(Q258:Q259)</f>
        <v>59.112751334378487</v>
      </c>
      <c r="R257" s="503">
        <f t="shared" ref="R257:S257" si="12">SUM(R258:R259)</f>
        <v>231.369</v>
      </c>
      <c r="S257" s="503">
        <f t="shared" si="12"/>
        <v>290.48175133437849</v>
      </c>
      <c r="T257" s="496"/>
      <c r="U257" s="496" t="b">
        <f t="shared" si="10"/>
        <v>1</v>
      </c>
      <c r="V257" s="496" t="b">
        <f t="shared" si="11"/>
        <v>1</v>
      </c>
      <c r="W257" s="496" t="b">
        <f t="shared" si="11"/>
        <v>1</v>
      </c>
    </row>
    <row r="258" spans="1:24" ht="13.5" customHeight="1">
      <c r="A258" s="122"/>
      <c r="B258" s="193"/>
      <c r="C258" s="156" t="s">
        <v>172</v>
      </c>
      <c r="D258" s="156"/>
      <c r="E258" s="252"/>
      <c r="F258" s="252"/>
      <c r="G258" s="252"/>
      <c r="H258" s="252"/>
      <c r="I258" s="253"/>
      <c r="J258" s="14"/>
      <c r="K258" s="2"/>
      <c r="L258" s="515" t="s">
        <v>584</v>
      </c>
      <c r="M258" s="504">
        <v>59.481646203149204</v>
      </c>
      <c r="N258" s="504">
        <v>231.36899999999997</v>
      </c>
      <c r="O258" s="504">
        <v>290.85064620314915</v>
      </c>
      <c r="P258" s="504"/>
      <c r="Q258" s="504">
        <f>'3.4 (b) Capital Changes'!E64+'3.4 (b) Capital Changes'!E44</f>
        <v>59.481646203149197</v>
      </c>
      <c r="R258" s="504">
        <f>'3.4 (b) Capital Changes'!E89+'3.4 (b) Capital Changes'!E82</f>
        <v>231.369</v>
      </c>
      <c r="S258" s="516">
        <f>SUM(Q258:R258)</f>
        <v>290.85064620314921</v>
      </c>
      <c r="T258" s="496"/>
      <c r="U258" s="496" t="b">
        <f t="shared" si="10"/>
        <v>1</v>
      </c>
      <c r="V258" s="496" t="b">
        <f t="shared" si="11"/>
        <v>1</v>
      </c>
      <c r="W258" s="496" t="b">
        <f t="shared" si="11"/>
        <v>1</v>
      </c>
      <c r="X258" s="304"/>
    </row>
    <row r="259" spans="1:24" ht="13.5" customHeight="1">
      <c r="A259" s="122"/>
      <c r="B259" s="203" t="s">
        <v>381</v>
      </c>
      <c r="C259" s="149"/>
      <c r="D259" s="156" t="s">
        <v>173</v>
      </c>
      <c r="E259" s="252">
        <v>-222.417396199178</v>
      </c>
      <c r="F259" s="252">
        <v>0</v>
      </c>
      <c r="G259" s="252">
        <v>0</v>
      </c>
      <c r="H259" s="252">
        <v>0</v>
      </c>
      <c r="I259" s="254">
        <f>SUM(E259:H259)</f>
        <v>-222.417396199178</v>
      </c>
      <c r="J259" s="3"/>
      <c r="K259" s="2"/>
      <c r="L259" s="515" t="s">
        <v>585</v>
      </c>
      <c r="M259" s="504">
        <v>-0.36889486877071154</v>
      </c>
      <c r="N259" s="504">
        <v>0</v>
      </c>
      <c r="O259" s="504">
        <v>-0.36889486877071154</v>
      </c>
      <c r="P259" s="504"/>
      <c r="Q259" s="504">
        <f>'3.4 (b) Capital Changes'!F64+'3.4 (b) Capital Changes'!F44</f>
        <v>-0.36889486877071154</v>
      </c>
      <c r="R259" s="504">
        <f>'3.4 (b) Capital Changes'!F89+'3.4 (b) Capital Changes'!F82</f>
        <v>0</v>
      </c>
      <c r="S259" s="516">
        <f>Q259+R259</f>
        <v>-0.36889486877071154</v>
      </c>
      <c r="T259" s="496"/>
      <c r="U259" s="496" t="b">
        <f t="shared" si="10"/>
        <v>1</v>
      </c>
      <c r="V259" s="496" t="b">
        <f t="shared" si="11"/>
        <v>1</v>
      </c>
      <c r="W259" s="496" t="b">
        <f t="shared" si="11"/>
        <v>1</v>
      </c>
    </row>
    <row r="260" spans="1:24" ht="13.5" customHeight="1">
      <c r="A260" s="122"/>
      <c r="B260" s="203"/>
      <c r="C260" s="156" t="s">
        <v>174</v>
      </c>
      <c r="D260" s="156" t="s">
        <v>173</v>
      </c>
      <c r="E260" s="252">
        <v>0</v>
      </c>
      <c r="F260" s="252">
        <v>259.78653273465602</v>
      </c>
      <c r="G260" s="252">
        <v>0</v>
      </c>
      <c r="H260" s="252">
        <v>0</v>
      </c>
      <c r="I260" s="254">
        <f>SUM(E260:H260)</f>
        <v>259.78653273465602</v>
      </c>
      <c r="J260" s="3"/>
      <c r="K260" s="2"/>
      <c r="L260" s="505" t="s">
        <v>586</v>
      </c>
      <c r="M260" s="503">
        <v>1502.6958774527832</v>
      </c>
      <c r="N260" s="503">
        <v>366.91999999999996</v>
      </c>
      <c r="O260" s="503">
        <v>1869.615877452783</v>
      </c>
      <c r="P260" s="503"/>
      <c r="Q260" s="517">
        <f>Q257+Q254</f>
        <v>1502.6958774527827</v>
      </c>
      <c r="R260" s="517">
        <f t="shared" ref="R260:S260" si="13">R257+R254</f>
        <v>366.92</v>
      </c>
      <c r="S260" s="517">
        <f t="shared" si="13"/>
        <v>1869.6158774527826</v>
      </c>
      <c r="T260" s="496"/>
      <c r="U260" s="496" t="b">
        <f t="shared" si="10"/>
        <v>1</v>
      </c>
      <c r="V260" s="496" t="b">
        <f t="shared" si="11"/>
        <v>1</v>
      </c>
      <c r="W260" s="496" t="b">
        <f t="shared" si="11"/>
        <v>1</v>
      </c>
    </row>
    <row r="261" spans="1:24" ht="13.5" customHeight="1">
      <c r="A261" s="122"/>
      <c r="B261" s="204" t="s">
        <v>382</v>
      </c>
      <c r="C261" s="155"/>
      <c r="D261" s="155"/>
      <c r="E261" s="229">
        <f>SUM(E259:E260)</f>
        <v>-222.417396199178</v>
      </c>
      <c r="F261" s="229">
        <f>SUM(F259:F260)</f>
        <v>259.78653273465602</v>
      </c>
      <c r="G261" s="229">
        <f>SUM(G259:G260)</f>
        <v>0</v>
      </c>
      <c r="H261" s="229">
        <f>SUM(H259:H260)</f>
        <v>0</v>
      </c>
      <c r="I261" s="255">
        <f>SUM(E261:H261)</f>
        <v>37.36913653547802</v>
      </c>
      <c r="J261" s="165"/>
      <c r="K261" s="189"/>
      <c r="L261" s="189"/>
      <c r="M261" s="2"/>
      <c r="N261" s="2"/>
      <c r="O261" s="2"/>
      <c r="P261" s="2"/>
      <c r="Q261" s="2"/>
      <c r="R261" s="2"/>
    </row>
    <row r="262" spans="1:24" ht="13.5" customHeight="1">
      <c r="A262" s="122"/>
      <c r="B262" s="203"/>
      <c r="C262" s="156"/>
      <c r="D262" s="156"/>
      <c r="E262" s="252"/>
      <c r="F262" s="252"/>
      <c r="G262" s="252"/>
      <c r="H262" s="252"/>
      <c r="I262" s="254"/>
      <c r="J262" s="165"/>
      <c r="K262" s="122"/>
      <c r="L262" s="122"/>
      <c r="M262" s="2"/>
      <c r="N262" s="2"/>
      <c r="O262" s="2"/>
      <c r="P262" s="2"/>
      <c r="Q262" s="2"/>
      <c r="R262" s="2"/>
    </row>
    <row r="263" spans="1:24" ht="13.5" customHeight="1">
      <c r="A263" s="122"/>
      <c r="B263" s="559" t="s">
        <v>122</v>
      </c>
      <c r="C263" s="162" t="s">
        <v>175</v>
      </c>
      <c r="D263" s="181" t="s">
        <v>176</v>
      </c>
      <c r="E263" s="252">
        <v>-3.4</v>
      </c>
      <c r="F263" s="252">
        <v>0</v>
      </c>
      <c r="G263" s="252">
        <v>0</v>
      </c>
      <c r="H263" s="252">
        <v>0</v>
      </c>
      <c r="I263" s="254">
        <f>SUM(E263:H263)</f>
        <v>-3.4</v>
      </c>
      <c r="J263" s="3"/>
      <c r="K263" s="122"/>
      <c r="L263" s="122"/>
      <c r="M263" s="2"/>
      <c r="N263" s="2"/>
      <c r="O263" s="2"/>
      <c r="P263" s="2"/>
      <c r="Q263" s="2"/>
      <c r="R263" s="2"/>
    </row>
    <row r="264" spans="1:24" ht="13.5" customHeight="1">
      <c r="A264" s="122"/>
      <c r="B264" s="559"/>
      <c r="C264" s="156" t="s">
        <v>177</v>
      </c>
      <c r="D264" s="181"/>
      <c r="E264" s="252">
        <v>0</v>
      </c>
      <c r="F264" s="252">
        <v>0</v>
      </c>
      <c r="G264" s="252">
        <v>0</v>
      </c>
      <c r="H264" s="252">
        <v>0</v>
      </c>
      <c r="I264" s="254">
        <f>SUM(E264:H264)</f>
        <v>0</v>
      </c>
      <c r="J264" s="3"/>
      <c r="K264" s="122"/>
      <c r="L264" s="122"/>
      <c r="M264" s="2"/>
      <c r="N264" s="2"/>
      <c r="O264" s="2"/>
      <c r="P264" s="2"/>
      <c r="Q264" s="2"/>
      <c r="R264" s="2"/>
    </row>
    <row r="265" spans="1:24" ht="13.5" customHeight="1">
      <c r="A265" s="122"/>
      <c r="B265" s="204" t="s">
        <v>136</v>
      </c>
      <c r="C265" s="151"/>
      <c r="D265" s="151"/>
      <c r="E265" s="229">
        <f>SUM(E263:E264)</f>
        <v>-3.4</v>
      </c>
      <c r="F265" s="229">
        <f>SUM(F263:F264)</f>
        <v>0</v>
      </c>
      <c r="G265" s="229">
        <f>SUM(G263:G264)</f>
        <v>0</v>
      </c>
      <c r="H265" s="229">
        <f>SUM(H263:H264)</f>
        <v>0</v>
      </c>
      <c r="I265" s="255">
        <f>SUM(E265:H265)</f>
        <v>-3.4</v>
      </c>
      <c r="J265" s="14"/>
      <c r="K265" s="152"/>
      <c r="L265" s="152"/>
      <c r="M265" s="2"/>
      <c r="N265" s="2"/>
      <c r="O265" s="2"/>
      <c r="P265" s="2"/>
      <c r="Q265" s="2"/>
      <c r="R265" s="2"/>
    </row>
    <row r="266" spans="1:24" ht="13.5" customHeight="1">
      <c r="A266" s="122"/>
      <c r="B266" s="193"/>
      <c r="C266" s="156"/>
      <c r="D266" s="156"/>
      <c r="E266" s="256"/>
      <c r="F266" s="393"/>
      <c r="G266" s="393"/>
      <c r="H266" s="393"/>
      <c r="I266" s="253"/>
      <c r="J266" s="14"/>
      <c r="K266" s="122"/>
      <c r="L266" s="122"/>
      <c r="M266" s="2"/>
      <c r="N266" s="2"/>
      <c r="O266" s="2"/>
      <c r="P266" s="2"/>
      <c r="Q266" s="2"/>
      <c r="R266" s="2"/>
    </row>
    <row r="267" spans="1:24" ht="13.5" customHeight="1">
      <c r="A267" s="122"/>
      <c r="B267" s="559" t="s">
        <v>146</v>
      </c>
      <c r="C267" s="156" t="s">
        <v>93</v>
      </c>
      <c r="D267" s="156" t="s">
        <v>412</v>
      </c>
      <c r="E267" s="252">
        <v>1.4810000000000001</v>
      </c>
      <c r="F267" s="252">
        <v>0</v>
      </c>
      <c r="G267" s="252">
        <v>0</v>
      </c>
      <c r="H267" s="252">
        <v>0</v>
      </c>
      <c r="I267" s="254">
        <f>SUM(E267:H267)</f>
        <v>1.4810000000000001</v>
      </c>
      <c r="J267" s="153"/>
      <c r="K267" s="122"/>
      <c r="L267" s="122"/>
      <c r="M267" s="2"/>
      <c r="N267" s="2"/>
      <c r="O267" s="2"/>
      <c r="P267" s="2"/>
      <c r="Q267" s="2"/>
      <c r="R267" s="2"/>
    </row>
    <row r="268" spans="1:24" ht="13.5" customHeight="1">
      <c r="A268" s="122"/>
      <c r="B268" s="559"/>
      <c r="C268" s="180" t="s">
        <v>342</v>
      </c>
      <c r="D268" s="156" t="s">
        <v>413</v>
      </c>
      <c r="E268" s="252">
        <v>7.7050000000000001</v>
      </c>
      <c r="F268" s="252">
        <v>0</v>
      </c>
      <c r="G268" s="252">
        <v>0</v>
      </c>
      <c r="H268" s="252">
        <v>0</v>
      </c>
      <c r="I268" s="254">
        <f t="shared" ref="I268:I276" si="14">SUM(E268:H268)</f>
        <v>7.7050000000000001</v>
      </c>
      <c r="J268" s="153"/>
      <c r="K268" s="122"/>
      <c r="L268" s="122"/>
      <c r="M268" s="2"/>
      <c r="N268" s="2"/>
      <c r="O268" s="2"/>
      <c r="P268" s="2"/>
      <c r="Q268" s="2"/>
      <c r="R268" s="2"/>
    </row>
    <row r="269" spans="1:24" ht="13.5" customHeight="1">
      <c r="A269" s="122"/>
      <c r="B269" s="559"/>
      <c r="C269" s="394" t="s">
        <v>343</v>
      </c>
      <c r="D269" s="156" t="s">
        <v>178</v>
      </c>
      <c r="E269" s="252">
        <v>0.248</v>
      </c>
      <c r="F269" s="252">
        <v>0</v>
      </c>
      <c r="G269" s="252">
        <v>0</v>
      </c>
      <c r="H269" s="252">
        <v>0</v>
      </c>
      <c r="I269" s="254">
        <f t="shared" si="14"/>
        <v>0.248</v>
      </c>
      <c r="J269" s="153"/>
      <c r="K269" s="122"/>
      <c r="L269" s="122"/>
      <c r="M269" s="2"/>
      <c r="N269" s="2"/>
      <c r="O269" s="2"/>
      <c r="P269" s="2"/>
      <c r="Q269" s="2"/>
      <c r="R269" s="2"/>
    </row>
    <row r="270" spans="1:24" ht="13.5" customHeight="1">
      <c r="A270" s="122"/>
      <c r="B270" s="559"/>
      <c r="C270" s="156" t="s">
        <v>88</v>
      </c>
      <c r="D270" s="156" t="s">
        <v>414</v>
      </c>
      <c r="E270" s="252">
        <v>127.477</v>
      </c>
      <c r="F270" s="252">
        <v>0</v>
      </c>
      <c r="G270" s="252">
        <v>0</v>
      </c>
      <c r="H270" s="252">
        <v>0</v>
      </c>
      <c r="I270" s="254">
        <f t="shared" si="14"/>
        <v>127.477</v>
      </c>
      <c r="J270" s="153"/>
      <c r="K270" s="122"/>
      <c r="L270" s="122"/>
      <c r="M270" s="2"/>
      <c r="N270" s="2"/>
      <c r="O270" s="2"/>
      <c r="P270" s="2"/>
      <c r="Q270" s="2"/>
      <c r="R270" s="2"/>
    </row>
    <row r="271" spans="1:24" ht="13.5" customHeight="1">
      <c r="A271" s="122"/>
      <c r="B271" s="559"/>
      <c r="C271" s="181" t="s">
        <v>99</v>
      </c>
      <c r="D271" s="156" t="s">
        <v>179</v>
      </c>
      <c r="E271" s="252">
        <v>-0.02</v>
      </c>
      <c r="F271" s="252">
        <v>0</v>
      </c>
      <c r="G271" s="252">
        <v>0</v>
      </c>
      <c r="H271" s="252">
        <v>0</v>
      </c>
      <c r="I271" s="254">
        <f t="shared" si="14"/>
        <v>-0.02</v>
      </c>
      <c r="J271" s="153"/>
      <c r="K271" s="122"/>
      <c r="L271" s="122"/>
      <c r="M271" s="2"/>
      <c r="N271" s="2"/>
      <c r="O271" s="2"/>
      <c r="P271" s="2"/>
      <c r="Q271" s="2"/>
      <c r="R271" s="2"/>
    </row>
    <row r="272" spans="1:24" ht="13.5" customHeight="1">
      <c r="A272" s="122"/>
      <c r="B272" s="559"/>
      <c r="C272" s="122" t="s">
        <v>634</v>
      </c>
      <c r="D272" s="156" t="s">
        <v>415</v>
      </c>
      <c r="E272" s="252">
        <v>1.335</v>
      </c>
      <c r="F272" s="252">
        <v>0</v>
      </c>
      <c r="G272" s="252">
        <v>0</v>
      </c>
      <c r="H272" s="252">
        <v>0</v>
      </c>
      <c r="I272" s="254">
        <f t="shared" si="14"/>
        <v>1.335</v>
      </c>
      <c r="J272" s="153"/>
      <c r="K272" s="122"/>
      <c r="L272" s="122"/>
      <c r="M272" s="2"/>
      <c r="N272" s="2"/>
      <c r="O272" s="2"/>
      <c r="P272" s="2"/>
      <c r="Q272" s="2"/>
      <c r="R272" s="2"/>
    </row>
    <row r="273" spans="1:18" ht="13.5" customHeight="1">
      <c r="A273" s="122"/>
      <c r="B273" s="559"/>
      <c r="D273" s="181" t="s">
        <v>180</v>
      </c>
      <c r="E273" s="252">
        <v>21.542000000000002</v>
      </c>
      <c r="F273" s="252">
        <v>0</v>
      </c>
      <c r="G273" s="252">
        <v>0</v>
      </c>
      <c r="H273" s="252">
        <v>0</v>
      </c>
      <c r="I273" s="254">
        <f t="shared" si="14"/>
        <v>21.542000000000002</v>
      </c>
      <c r="J273" s="153"/>
      <c r="K273" s="122"/>
      <c r="L273" s="122"/>
      <c r="M273" s="2"/>
      <c r="N273" s="2"/>
      <c r="O273" s="2"/>
      <c r="P273" s="2"/>
      <c r="Q273" s="2"/>
      <c r="R273" s="2"/>
    </row>
    <row r="274" spans="1:18" ht="13.5" customHeight="1">
      <c r="A274" s="122"/>
      <c r="B274" s="559"/>
      <c r="C274" s="122" t="s">
        <v>474</v>
      </c>
      <c r="D274" s="156" t="s">
        <v>181</v>
      </c>
      <c r="E274" s="252">
        <v>6.2279999999999998</v>
      </c>
      <c r="F274" s="252">
        <v>0</v>
      </c>
      <c r="G274" s="252">
        <v>0</v>
      </c>
      <c r="H274" s="252">
        <v>0</v>
      </c>
      <c r="I274" s="254">
        <f t="shared" si="14"/>
        <v>6.2279999999999998</v>
      </c>
      <c r="J274" s="153"/>
      <c r="K274" s="122"/>
      <c r="L274" s="122"/>
      <c r="M274" s="2"/>
      <c r="N274" s="2"/>
      <c r="O274" s="2"/>
      <c r="P274" s="2"/>
      <c r="Q274" s="2"/>
      <c r="R274" s="2"/>
    </row>
    <row r="275" spans="1:18" ht="13.5" customHeight="1">
      <c r="A275" s="122"/>
      <c r="B275" s="559"/>
      <c r="C275" s="122" t="s">
        <v>474</v>
      </c>
      <c r="D275" s="156" t="s">
        <v>182</v>
      </c>
      <c r="E275" s="252">
        <v>1.0960000000000001</v>
      </c>
      <c r="F275" s="252">
        <v>0</v>
      </c>
      <c r="G275" s="252">
        <v>0</v>
      </c>
      <c r="H275" s="252">
        <v>0</v>
      </c>
      <c r="I275" s="254">
        <f t="shared" si="14"/>
        <v>1.0960000000000001</v>
      </c>
      <c r="J275" s="153"/>
      <c r="K275" s="122"/>
      <c r="L275" s="122"/>
      <c r="M275" s="2"/>
      <c r="N275" s="2"/>
      <c r="O275" s="2"/>
      <c r="P275" s="2"/>
      <c r="Q275" s="2"/>
      <c r="R275" s="2"/>
    </row>
    <row r="276" spans="1:18" ht="13.5" customHeight="1">
      <c r="A276" s="122"/>
      <c r="B276" s="559"/>
      <c r="C276" s="156" t="s">
        <v>183</v>
      </c>
      <c r="D276" s="156" t="s">
        <v>184</v>
      </c>
      <c r="E276" s="252">
        <v>0</v>
      </c>
      <c r="F276" s="252">
        <v>0</v>
      </c>
      <c r="G276" s="257">
        <v>-677.56100000000004</v>
      </c>
      <c r="H276" s="252">
        <v>0</v>
      </c>
      <c r="I276" s="254">
        <f t="shared" si="14"/>
        <v>-677.56100000000004</v>
      </c>
      <c r="J276" s="3"/>
      <c r="K276" s="122"/>
      <c r="L276" s="122"/>
      <c r="M276" s="2"/>
      <c r="N276" s="2"/>
      <c r="O276" s="2"/>
      <c r="P276" s="2"/>
      <c r="Q276" s="2"/>
      <c r="R276" s="2"/>
    </row>
    <row r="277" spans="1:18" ht="13.5" customHeight="1">
      <c r="A277" s="122"/>
      <c r="B277" s="204" t="s">
        <v>169</v>
      </c>
      <c r="C277" s="151"/>
      <c r="D277" s="151"/>
      <c r="E277" s="229">
        <f>SUM(E267:E276)</f>
        <v>167.09200000000001</v>
      </c>
      <c r="F277" s="425">
        <f>SUM(F267:F276)</f>
        <v>0</v>
      </c>
      <c r="G277" s="229">
        <f>SUM(G267:G276)</f>
        <v>-677.56100000000004</v>
      </c>
      <c r="H277" s="229">
        <f>SUM(H267:H276)</f>
        <v>0</v>
      </c>
      <c r="I277" s="255">
        <f>SUM(E277:H277)</f>
        <v>-510.46900000000005</v>
      </c>
      <c r="J277" s="14"/>
      <c r="K277" s="152"/>
      <c r="L277" s="152"/>
      <c r="M277" s="2"/>
      <c r="N277" s="2"/>
      <c r="O277" s="2"/>
      <c r="P277" s="2"/>
      <c r="Q277" s="2"/>
      <c r="R277" s="2"/>
    </row>
    <row r="278" spans="1:18" s="304" customFormat="1" ht="13.5" customHeight="1">
      <c r="A278" s="122"/>
      <c r="B278" s="193"/>
      <c r="C278" s="156"/>
      <c r="D278" s="156"/>
      <c r="E278" s="393"/>
      <c r="F278" s="424"/>
      <c r="G278" s="393"/>
      <c r="H278" s="393"/>
      <c r="I278" s="253"/>
      <c r="J278" s="14"/>
      <c r="K278" s="152"/>
      <c r="L278" s="152"/>
      <c r="M278" s="416"/>
      <c r="N278" s="416"/>
      <c r="O278" s="416"/>
      <c r="P278" s="416"/>
      <c r="Q278" s="416"/>
      <c r="R278" s="416"/>
    </row>
    <row r="279" spans="1:18" s="304" customFormat="1" ht="13.5" customHeight="1">
      <c r="A279" s="122"/>
      <c r="B279" s="203" t="s">
        <v>493</v>
      </c>
      <c r="C279" s="156" t="s">
        <v>474</v>
      </c>
      <c r="D279" s="156" t="s">
        <v>494</v>
      </c>
      <c r="E279" s="427">
        <v>1</v>
      </c>
      <c r="F279" s="429">
        <v>0</v>
      </c>
      <c r="G279" s="252">
        <v>0</v>
      </c>
      <c r="H279" s="252">
        <v>0</v>
      </c>
      <c r="I279" s="254">
        <f>SUM(E279:H279)</f>
        <v>1</v>
      </c>
      <c r="J279" s="14"/>
      <c r="K279" s="152"/>
      <c r="L279" s="152"/>
      <c r="M279" s="416"/>
      <c r="N279" s="416"/>
      <c r="O279" s="416"/>
      <c r="P279" s="416"/>
      <c r="Q279" s="416"/>
      <c r="R279" s="416"/>
    </row>
    <row r="280" spans="1:18" s="304" customFormat="1" ht="13.5" customHeight="1">
      <c r="A280" s="122"/>
      <c r="B280" s="193"/>
      <c r="C280" s="156" t="s">
        <v>474</v>
      </c>
      <c r="D280" s="156" t="s">
        <v>495</v>
      </c>
      <c r="E280" s="427">
        <v>34.1</v>
      </c>
      <c r="F280" s="429">
        <v>0</v>
      </c>
      <c r="G280" s="252">
        <v>0</v>
      </c>
      <c r="H280" s="252">
        <v>0</v>
      </c>
      <c r="I280" s="254">
        <f>SUM(E280:H280)</f>
        <v>34.1</v>
      </c>
      <c r="J280" s="14"/>
      <c r="K280" s="152"/>
      <c r="L280" s="152"/>
      <c r="M280" s="416"/>
      <c r="N280" s="416"/>
      <c r="O280" s="416"/>
      <c r="P280" s="416"/>
      <c r="Q280" s="416"/>
      <c r="R280" s="416"/>
    </row>
    <row r="281" spans="1:18" s="304" customFormat="1" ht="13.5" customHeight="1">
      <c r="A281" s="122"/>
      <c r="B281" s="204" t="s">
        <v>496</v>
      </c>
      <c r="C281" s="151"/>
      <c r="D281" s="151"/>
      <c r="E281" s="428">
        <f>SUM(E278:E280)</f>
        <v>35.1</v>
      </c>
      <c r="F281" s="425">
        <f>SUM(F278:F280)</f>
        <v>0</v>
      </c>
      <c r="G281" s="425">
        <f t="shared" ref="G281:H281" si="15">SUM(G278:G280)</f>
        <v>0</v>
      </c>
      <c r="H281" s="229">
        <f t="shared" si="15"/>
        <v>0</v>
      </c>
      <c r="I281" s="255">
        <f>SUM(E281:H281)</f>
        <v>35.1</v>
      </c>
      <c r="J281" s="14"/>
      <c r="K281" s="152"/>
      <c r="L281" s="152"/>
      <c r="M281" s="416"/>
      <c r="N281" s="416"/>
      <c r="O281" s="416"/>
      <c r="P281" s="416"/>
      <c r="Q281" s="416"/>
      <c r="R281" s="416"/>
    </row>
    <row r="282" spans="1:18" s="304" customFormat="1" ht="13.5" customHeight="1">
      <c r="A282" s="122"/>
      <c r="B282" s="193"/>
      <c r="C282" s="156"/>
      <c r="D282" s="426"/>
      <c r="E282" s="393"/>
      <c r="F282" s="424"/>
      <c r="G282" s="393"/>
      <c r="H282" s="393"/>
      <c r="I282" s="253"/>
      <c r="J282" s="14"/>
      <c r="K282" s="152"/>
      <c r="L282" s="152"/>
      <c r="M282" s="416"/>
      <c r="N282" s="416"/>
      <c r="O282" s="416"/>
      <c r="P282" s="416"/>
      <c r="Q282" s="416"/>
      <c r="R282" s="416"/>
    </row>
    <row r="283" spans="1:18" s="304" customFormat="1" ht="13.5" customHeight="1">
      <c r="A283" s="122"/>
      <c r="B283" s="203" t="s">
        <v>470</v>
      </c>
      <c r="C283" s="122" t="s">
        <v>474</v>
      </c>
      <c r="D283" s="156" t="s">
        <v>475</v>
      </c>
      <c r="E283" s="252">
        <v>0.308</v>
      </c>
      <c r="F283" s="429">
        <v>0</v>
      </c>
      <c r="G283" s="252">
        <v>0</v>
      </c>
      <c r="H283" s="252">
        <v>0</v>
      </c>
      <c r="I283" s="254">
        <f>SUM(E283:H283)</f>
        <v>0.308</v>
      </c>
      <c r="J283" s="14"/>
      <c r="K283" s="152"/>
      <c r="L283" s="152"/>
      <c r="M283" s="416"/>
      <c r="N283" s="416"/>
      <c r="O283" s="416"/>
      <c r="P283" s="416"/>
      <c r="Q283" s="416"/>
      <c r="R283" s="416"/>
    </row>
    <row r="284" spans="1:18" s="304" customFormat="1" ht="13.5" customHeight="1">
      <c r="A284" s="122"/>
      <c r="B284" s="193"/>
      <c r="C284" s="122" t="s">
        <v>474</v>
      </c>
      <c r="D284" s="156" t="s">
        <v>476</v>
      </c>
      <c r="E284" s="252">
        <v>6.74</v>
      </c>
      <c r="F284" s="429">
        <v>0</v>
      </c>
      <c r="G284" s="252">
        <v>0</v>
      </c>
      <c r="H284" s="252">
        <v>0</v>
      </c>
      <c r="I284" s="254">
        <f t="shared" ref="I284:I303" si="16">SUM(E284:H284)</f>
        <v>6.74</v>
      </c>
      <c r="J284" s="14"/>
      <c r="K284" s="152"/>
      <c r="L284" s="152"/>
      <c r="M284" s="416"/>
      <c r="N284" s="416"/>
      <c r="O284" s="416"/>
      <c r="P284" s="416"/>
      <c r="Q284" s="416"/>
      <c r="R284" s="416"/>
    </row>
    <row r="285" spans="1:18" s="304" customFormat="1" ht="13.5" customHeight="1">
      <c r="A285" s="122"/>
      <c r="B285" s="193"/>
      <c r="C285" s="122" t="s">
        <v>474</v>
      </c>
      <c r="D285" s="156" t="s">
        <v>477</v>
      </c>
      <c r="E285" s="252">
        <v>7.0999999999999994E-2</v>
      </c>
      <c r="F285" s="429">
        <v>0</v>
      </c>
      <c r="G285" s="252">
        <v>0</v>
      </c>
      <c r="H285" s="252">
        <v>0</v>
      </c>
      <c r="I285" s="254">
        <f t="shared" si="16"/>
        <v>7.0999999999999994E-2</v>
      </c>
      <c r="J285" s="14"/>
      <c r="K285" s="152"/>
      <c r="L285" s="152"/>
      <c r="M285" s="416"/>
      <c r="N285" s="416"/>
      <c r="O285" s="416"/>
      <c r="P285" s="416"/>
      <c r="Q285" s="416"/>
      <c r="R285" s="416"/>
    </row>
    <row r="286" spans="1:18" s="304" customFormat="1" ht="13.5" customHeight="1">
      <c r="A286" s="122"/>
      <c r="B286" s="193"/>
      <c r="C286" s="122" t="s">
        <v>183</v>
      </c>
      <c r="D286" s="156" t="s">
        <v>490</v>
      </c>
      <c r="E286" s="252">
        <v>0</v>
      </c>
      <c r="F286" s="429">
        <v>0</v>
      </c>
      <c r="G286" s="252">
        <v>-378.17700000000002</v>
      </c>
      <c r="H286" s="252">
        <v>0</v>
      </c>
      <c r="I286" s="254">
        <f t="shared" si="16"/>
        <v>-378.17700000000002</v>
      </c>
      <c r="J286" s="14"/>
      <c r="K286" s="152"/>
      <c r="L286" s="152"/>
      <c r="M286" s="416"/>
      <c r="N286" s="416"/>
      <c r="O286" s="416"/>
      <c r="P286" s="416"/>
      <c r="Q286" s="416"/>
      <c r="R286" s="416"/>
    </row>
    <row r="287" spans="1:18" s="304" customFormat="1" ht="13.5" customHeight="1">
      <c r="A287" s="122"/>
      <c r="B287" s="193"/>
      <c r="C287" s="122" t="s">
        <v>478</v>
      </c>
      <c r="D287" s="156" t="s">
        <v>479</v>
      </c>
      <c r="E287" s="423">
        <v>-1.6E-2</v>
      </c>
      <c r="F287" s="429">
        <v>0</v>
      </c>
      <c r="G287" s="252">
        <v>0</v>
      </c>
      <c r="H287" s="252">
        <v>0</v>
      </c>
      <c r="I287" s="254">
        <f t="shared" si="16"/>
        <v>-1.6E-2</v>
      </c>
      <c r="J287" s="14"/>
      <c r="K287" s="152"/>
      <c r="L287" s="152"/>
      <c r="M287" s="416"/>
      <c r="N287" s="416"/>
      <c r="O287" s="416"/>
      <c r="P287" s="416"/>
      <c r="Q287" s="416"/>
      <c r="R287" s="416"/>
    </row>
    <row r="288" spans="1:18" s="304" customFormat="1" ht="13.5" customHeight="1">
      <c r="A288" s="122"/>
      <c r="B288" s="193"/>
      <c r="C288" s="122"/>
      <c r="D288" s="156" t="s">
        <v>491</v>
      </c>
      <c r="E288" s="423">
        <v>0.187</v>
      </c>
      <c r="F288" s="429">
        <v>0</v>
      </c>
      <c r="G288" s="252">
        <v>0</v>
      </c>
      <c r="H288" s="252">
        <v>0</v>
      </c>
      <c r="I288" s="254">
        <f t="shared" si="16"/>
        <v>0.187</v>
      </c>
      <c r="J288" s="14"/>
      <c r="K288" s="152"/>
      <c r="L288" s="152"/>
      <c r="M288" s="416"/>
      <c r="N288" s="416"/>
      <c r="O288" s="416"/>
      <c r="P288" s="416"/>
      <c r="Q288" s="416"/>
      <c r="R288" s="416"/>
    </row>
    <row r="289" spans="1:18" s="304" customFormat="1" ht="13.5" customHeight="1">
      <c r="A289" s="122"/>
      <c r="B289" s="193"/>
      <c r="C289" s="523" t="s">
        <v>480</v>
      </c>
      <c r="D289" s="122" t="s">
        <v>626</v>
      </c>
      <c r="E289" s="252">
        <v>0.16300000000000001</v>
      </c>
      <c r="F289" s="429">
        <v>0</v>
      </c>
      <c r="G289" s="252">
        <v>0</v>
      </c>
      <c r="H289" s="252">
        <v>0</v>
      </c>
      <c r="I289" s="254">
        <f t="shared" si="16"/>
        <v>0.16300000000000001</v>
      </c>
      <c r="J289" s="14"/>
      <c r="K289" s="152"/>
      <c r="L289" s="152"/>
      <c r="M289" s="416"/>
      <c r="N289" s="416"/>
      <c r="O289" s="416"/>
      <c r="P289" s="416"/>
      <c r="Q289" s="416"/>
      <c r="R289" s="416"/>
    </row>
    <row r="290" spans="1:18" s="304" customFormat="1" ht="13.5" customHeight="1">
      <c r="A290" s="122"/>
      <c r="B290" s="193"/>
      <c r="C290" s="122"/>
      <c r="D290" s="122" t="s">
        <v>627</v>
      </c>
      <c r="E290" s="252">
        <v>9.2999999999999999E-2</v>
      </c>
      <c r="F290" s="429">
        <v>0</v>
      </c>
      <c r="G290" s="252">
        <v>0</v>
      </c>
      <c r="H290" s="252">
        <v>0</v>
      </c>
      <c r="I290" s="254">
        <f t="shared" si="16"/>
        <v>9.2999999999999999E-2</v>
      </c>
      <c r="J290" s="14"/>
      <c r="K290" s="152"/>
      <c r="L290" s="152"/>
      <c r="M290" s="416"/>
      <c r="N290" s="416"/>
      <c r="O290" s="416"/>
      <c r="P290" s="416"/>
      <c r="Q290" s="416"/>
      <c r="R290" s="416"/>
    </row>
    <row r="291" spans="1:18" s="304" customFormat="1" ht="13.5" customHeight="1">
      <c r="A291" s="122"/>
      <c r="B291" s="193"/>
      <c r="C291" s="122"/>
      <c r="D291" s="122" t="s">
        <v>628</v>
      </c>
      <c r="E291" s="423">
        <v>4.87</v>
      </c>
      <c r="F291" s="429">
        <v>0</v>
      </c>
      <c r="G291" s="252">
        <v>0</v>
      </c>
      <c r="H291" s="252">
        <v>0</v>
      </c>
      <c r="I291" s="254">
        <f t="shared" si="16"/>
        <v>4.87</v>
      </c>
      <c r="J291" s="14"/>
      <c r="K291" s="152"/>
      <c r="L291" s="152"/>
      <c r="M291" s="416"/>
      <c r="N291" s="416"/>
      <c r="O291" s="416"/>
      <c r="P291" s="416"/>
      <c r="Q291" s="416"/>
      <c r="R291" s="416"/>
    </row>
    <row r="292" spans="1:18" s="304" customFormat="1" ht="13.5" customHeight="1">
      <c r="A292" s="122"/>
      <c r="B292" s="193"/>
      <c r="C292" s="122"/>
      <c r="D292" s="122" t="s">
        <v>629</v>
      </c>
      <c r="E292" s="423">
        <v>2.8820000000000001</v>
      </c>
      <c r="F292" s="429">
        <v>0</v>
      </c>
      <c r="G292" s="252">
        <v>0</v>
      </c>
      <c r="H292" s="252">
        <v>0</v>
      </c>
      <c r="I292" s="254">
        <f t="shared" si="16"/>
        <v>2.8820000000000001</v>
      </c>
      <c r="J292" s="14"/>
      <c r="K292" s="152"/>
      <c r="L292" s="152"/>
      <c r="M292" s="416"/>
      <c r="N292" s="416"/>
      <c r="O292" s="416"/>
      <c r="P292" s="416"/>
      <c r="Q292" s="416"/>
      <c r="R292" s="416"/>
    </row>
    <row r="293" spans="1:18" s="304" customFormat="1" ht="13.5" customHeight="1">
      <c r="A293" s="122"/>
      <c r="B293" s="193"/>
      <c r="C293" s="122" t="s">
        <v>93</v>
      </c>
      <c r="D293" s="156" t="s">
        <v>481</v>
      </c>
      <c r="E293" s="252">
        <v>1.234</v>
      </c>
      <c r="F293" s="429">
        <v>0</v>
      </c>
      <c r="G293" s="252">
        <v>0</v>
      </c>
      <c r="H293" s="252">
        <v>0</v>
      </c>
      <c r="I293" s="254">
        <f t="shared" si="16"/>
        <v>1.234</v>
      </c>
      <c r="J293" s="14"/>
      <c r="K293" s="152"/>
      <c r="L293" s="152"/>
      <c r="M293" s="416"/>
      <c r="N293" s="416"/>
      <c r="O293" s="416"/>
      <c r="P293" s="416"/>
      <c r="Q293" s="416"/>
      <c r="R293" s="416"/>
    </row>
    <row r="294" spans="1:18" s="304" customFormat="1" ht="13.5" customHeight="1">
      <c r="A294" s="122"/>
      <c r="B294" s="193"/>
      <c r="C294" s="122"/>
      <c r="D294" s="156" t="s">
        <v>482</v>
      </c>
      <c r="E294" s="252">
        <v>-0.67</v>
      </c>
      <c r="F294" s="429">
        <v>0</v>
      </c>
      <c r="G294" s="252">
        <v>0</v>
      </c>
      <c r="H294" s="252">
        <v>0</v>
      </c>
      <c r="I294" s="254">
        <f t="shared" si="16"/>
        <v>-0.67</v>
      </c>
      <c r="J294" s="14"/>
      <c r="K294" s="152"/>
      <c r="L294" s="152"/>
      <c r="M294" s="416"/>
      <c r="N294" s="416"/>
      <c r="O294" s="416"/>
      <c r="P294" s="416"/>
      <c r="Q294" s="416"/>
      <c r="R294" s="416"/>
    </row>
    <row r="295" spans="1:18" s="304" customFormat="1" ht="13.5" customHeight="1">
      <c r="A295" s="122"/>
      <c r="B295" s="193"/>
      <c r="C295" s="523" t="s">
        <v>435</v>
      </c>
      <c r="D295" s="156" t="s">
        <v>472</v>
      </c>
      <c r="E295" s="252">
        <v>1</v>
      </c>
      <c r="F295" s="429">
        <v>0</v>
      </c>
      <c r="G295" s="252">
        <v>0</v>
      </c>
      <c r="H295" s="252">
        <v>0</v>
      </c>
      <c r="I295" s="254">
        <f t="shared" si="16"/>
        <v>1</v>
      </c>
      <c r="J295" s="14"/>
      <c r="K295" s="152"/>
      <c r="L295" s="152"/>
      <c r="M295" s="416"/>
      <c r="N295" s="416"/>
      <c r="O295" s="416"/>
      <c r="P295" s="416"/>
      <c r="Q295" s="416"/>
      <c r="R295" s="416"/>
    </row>
    <row r="296" spans="1:18" s="304" customFormat="1" ht="13.5" customHeight="1">
      <c r="A296" s="122"/>
      <c r="B296" s="193"/>
      <c r="C296" s="122"/>
      <c r="D296" s="156" t="s">
        <v>483</v>
      </c>
      <c r="E296" s="252">
        <v>0.2</v>
      </c>
      <c r="F296" s="429">
        <v>0</v>
      </c>
      <c r="G296" s="252">
        <v>0</v>
      </c>
      <c r="H296" s="252">
        <v>0</v>
      </c>
      <c r="I296" s="254">
        <f t="shared" si="16"/>
        <v>0.2</v>
      </c>
      <c r="J296" s="14"/>
      <c r="K296" s="152"/>
      <c r="L296" s="152"/>
      <c r="M296" s="416"/>
      <c r="N296" s="416"/>
      <c r="O296" s="416"/>
      <c r="P296" s="416"/>
      <c r="Q296" s="416"/>
      <c r="R296" s="416"/>
    </row>
    <row r="297" spans="1:18" s="304" customFormat="1" ht="13.5" customHeight="1">
      <c r="A297" s="122"/>
      <c r="B297" s="193"/>
      <c r="C297" s="122"/>
      <c r="D297" s="156" t="s">
        <v>484</v>
      </c>
      <c r="E297" s="252">
        <v>0.73299999999999998</v>
      </c>
      <c r="F297" s="429">
        <v>0</v>
      </c>
      <c r="G297" s="252">
        <v>0</v>
      </c>
      <c r="H297" s="252">
        <v>0</v>
      </c>
      <c r="I297" s="254">
        <f t="shared" si="16"/>
        <v>0.73299999999999998</v>
      </c>
      <c r="J297" s="14"/>
      <c r="K297" s="152"/>
      <c r="L297" s="152"/>
      <c r="M297" s="416"/>
      <c r="N297" s="416"/>
      <c r="O297" s="416"/>
      <c r="P297" s="416"/>
      <c r="Q297" s="416"/>
      <c r="R297" s="416"/>
    </row>
    <row r="298" spans="1:18" s="304" customFormat="1" ht="13.5" customHeight="1">
      <c r="A298" s="122"/>
      <c r="B298" s="193"/>
      <c r="C298" s="122"/>
      <c r="D298" s="156" t="s">
        <v>614</v>
      </c>
      <c r="E298" s="252">
        <v>-5.7460000000000004</v>
      </c>
      <c r="F298" s="429">
        <v>0</v>
      </c>
      <c r="G298" s="252">
        <v>0</v>
      </c>
      <c r="H298" s="252">
        <v>0</v>
      </c>
      <c r="I298" s="254">
        <f t="shared" si="16"/>
        <v>-5.7460000000000004</v>
      </c>
      <c r="J298" s="14"/>
      <c r="K298" s="152"/>
      <c r="L298" s="152"/>
      <c r="M298" s="416"/>
      <c r="N298" s="416"/>
      <c r="O298" s="416"/>
      <c r="P298" s="416"/>
      <c r="Q298" s="416"/>
      <c r="R298" s="416"/>
    </row>
    <row r="299" spans="1:18" s="304" customFormat="1" ht="13.5" customHeight="1">
      <c r="A299" s="122"/>
      <c r="B299" s="193"/>
      <c r="C299" s="536" t="s">
        <v>92</v>
      </c>
      <c r="D299" s="156" t="s">
        <v>485</v>
      </c>
      <c r="E299" s="423">
        <v>1.2999999999999999E-2</v>
      </c>
      <c r="F299" s="429">
        <v>0</v>
      </c>
      <c r="G299" s="252">
        <v>0</v>
      </c>
      <c r="H299" s="252">
        <v>0</v>
      </c>
      <c r="I299" s="254">
        <f t="shared" si="16"/>
        <v>1.2999999999999999E-2</v>
      </c>
      <c r="J299" s="14"/>
      <c r="K299" s="152"/>
      <c r="L299" s="152"/>
      <c r="M299" s="416"/>
      <c r="N299" s="416"/>
      <c r="O299" s="416"/>
      <c r="P299" s="416"/>
      <c r="Q299" s="416"/>
      <c r="R299" s="416"/>
    </row>
    <row r="300" spans="1:18" s="304" customFormat="1" ht="13.5" customHeight="1">
      <c r="A300" s="122"/>
      <c r="B300" s="193"/>
      <c r="C300" s="122"/>
      <c r="D300" s="156" t="s">
        <v>486</v>
      </c>
      <c r="E300" s="423">
        <v>0.2</v>
      </c>
      <c r="F300" s="429">
        <v>0</v>
      </c>
      <c r="G300" s="252">
        <v>0</v>
      </c>
      <c r="H300" s="252">
        <v>0</v>
      </c>
      <c r="I300" s="254">
        <f t="shared" si="16"/>
        <v>0.2</v>
      </c>
      <c r="J300" s="14"/>
      <c r="K300" s="152"/>
      <c r="L300" s="152"/>
      <c r="M300" s="416"/>
      <c r="N300" s="416"/>
      <c r="O300" s="416"/>
      <c r="P300" s="416"/>
      <c r="Q300" s="416"/>
      <c r="R300" s="416"/>
    </row>
    <row r="301" spans="1:18" s="304" customFormat="1" ht="13.5" customHeight="1">
      <c r="A301" s="122"/>
      <c r="B301" s="193"/>
      <c r="C301" s="122" t="s">
        <v>88</v>
      </c>
      <c r="D301" s="156" t="s">
        <v>487</v>
      </c>
      <c r="E301" s="252">
        <v>86.338999999999999</v>
      </c>
      <c r="F301" s="429">
        <v>0</v>
      </c>
      <c r="G301" s="252">
        <v>0</v>
      </c>
      <c r="H301" s="252">
        <v>0</v>
      </c>
      <c r="I301" s="254">
        <f t="shared" si="16"/>
        <v>86.338999999999999</v>
      </c>
      <c r="J301" s="14"/>
      <c r="K301" s="152"/>
      <c r="L301" s="152"/>
      <c r="M301" s="416"/>
      <c r="N301" s="416"/>
      <c r="O301" s="416"/>
      <c r="P301" s="416"/>
      <c r="Q301" s="416"/>
      <c r="R301" s="416"/>
    </row>
    <row r="302" spans="1:18" s="304" customFormat="1" ht="13.5" customHeight="1">
      <c r="A302" s="122"/>
      <c r="B302" s="193"/>
      <c r="C302" s="156"/>
      <c r="D302" s="156" t="s">
        <v>488</v>
      </c>
      <c r="E302" s="252">
        <v>0.18</v>
      </c>
      <c r="F302" s="429">
        <v>0</v>
      </c>
      <c r="G302" s="252">
        <v>0</v>
      </c>
      <c r="H302" s="252">
        <v>0</v>
      </c>
      <c r="I302" s="254">
        <f t="shared" si="16"/>
        <v>0.18</v>
      </c>
      <c r="J302" s="14"/>
      <c r="K302" s="152"/>
      <c r="L302" s="152"/>
      <c r="M302" s="416"/>
      <c r="N302" s="416"/>
      <c r="O302" s="416"/>
      <c r="P302" s="416"/>
      <c r="Q302" s="416"/>
      <c r="R302" s="416"/>
    </row>
    <row r="303" spans="1:18" s="304" customFormat="1" ht="13.5" customHeight="1">
      <c r="A303" s="122"/>
      <c r="B303" s="193"/>
      <c r="C303" s="122" t="s">
        <v>89</v>
      </c>
      <c r="D303" s="156" t="s">
        <v>489</v>
      </c>
      <c r="E303" s="252">
        <v>1.67</v>
      </c>
      <c r="F303" s="429">
        <v>0</v>
      </c>
      <c r="G303" s="252">
        <v>0</v>
      </c>
      <c r="H303" s="252">
        <v>0</v>
      </c>
      <c r="I303" s="254">
        <f t="shared" si="16"/>
        <v>1.67</v>
      </c>
      <c r="J303" s="14"/>
      <c r="K303" s="152"/>
      <c r="L303" s="152"/>
      <c r="M303" s="416"/>
      <c r="N303" s="416"/>
      <c r="O303" s="416"/>
      <c r="P303" s="416"/>
      <c r="Q303" s="416"/>
      <c r="R303" s="416"/>
    </row>
    <row r="304" spans="1:18" ht="13.5" customHeight="1">
      <c r="A304" s="122"/>
      <c r="B304" s="204" t="s">
        <v>492</v>
      </c>
      <c r="C304" s="151"/>
      <c r="D304" s="151"/>
      <c r="E304" s="229">
        <f>SUM(E283:E303)</f>
        <v>100.45100000000001</v>
      </c>
      <c r="F304" s="229">
        <f t="shared" ref="F304:H304" si="17">SUM(F283:F303)</f>
        <v>0</v>
      </c>
      <c r="G304" s="229">
        <f t="shared" si="17"/>
        <v>-378.17700000000002</v>
      </c>
      <c r="H304" s="229">
        <f t="shared" si="17"/>
        <v>0</v>
      </c>
      <c r="I304" s="255">
        <f>SUM(E304:H304)</f>
        <v>-277.726</v>
      </c>
      <c r="J304" s="14"/>
      <c r="K304" s="122"/>
      <c r="L304" s="122"/>
      <c r="M304" s="2"/>
      <c r="N304" s="2"/>
      <c r="O304" s="2"/>
      <c r="P304" s="2"/>
      <c r="Q304" s="2"/>
      <c r="R304" s="2"/>
    </row>
    <row r="305" spans="1:18" s="304" customFormat="1" ht="13.5" customHeight="1">
      <c r="A305" s="122"/>
      <c r="B305" s="193"/>
      <c r="C305" s="156"/>
      <c r="D305" s="156"/>
      <c r="E305" s="393"/>
      <c r="F305" s="393"/>
      <c r="G305" s="393"/>
      <c r="H305" s="393"/>
      <c r="I305" s="253"/>
      <c r="J305" s="14"/>
      <c r="K305" s="122"/>
      <c r="L305" s="122"/>
      <c r="M305" s="416"/>
      <c r="N305" s="416"/>
      <c r="O305" s="416"/>
      <c r="P305" s="416"/>
      <c r="Q305" s="416"/>
      <c r="R305" s="416"/>
    </row>
    <row r="306" spans="1:18" ht="13.5" customHeight="1">
      <c r="A306" s="122"/>
      <c r="B306" s="206" t="s">
        <v>185</v>
      </c>
      <c r="C306" s="161" t="s">
        <v>345</v>
      </c>
      <c r="D306" s="122" t="s">
        <v>589</v>
      </c>
      <c r="E306" s="395">
        <v>0</v>
      </c>
      <c r="F306" s="395">
        <v>0</v>
      </c>
      <c r="G306" s="395">
        <v>0</v>
      </c>
      <c r="H306" s="404">
        <v>-1851.9849666573245</v>
      </c>
      <c r="I306" s="401">
        <f>SUM(E306:H306)</f>
        <v>-1851.9849666573245</v>
      </c>
      <c r="J306" s="14"/>
      <c r="K306" s="243"/>
      <c r="L306" s="243"/>
      <c r="M306" s="2"/>
      <c r="N306" s="2"/>
      <c r="O306" s="2"/>
      <c r="P306" s="2"/>
      <c r="Q306" s="2"/>
      <c r="R306" s="2"/>
    </row>
    <row r="307" spans="1:18" ht="13.5" customHeight="1">
      <c r="A307" s="122"/>
      <c r="B307" s="207" t="s">
        <v>186</v>
      </c>
      <c r="C307" s="192"/>
      <c r="D307" s="192"/>
      <c r="E307" s="396">
        <f>SUM(E306)</f>
        <v>0</v>
      </c>
      <c r="F307" s="396">
        <f>SUM(F306)</f>
        <v>0</v>
      </c>
      <c r="G307" s="396">
        <f>SUM(G306)</f>
        <v>0</v>
      </c>
      <c r="H307" s="396">
        <f>SUM(H306)</f>
        <v>-1851.9849666573245</v>
      </c>
      <c r="I307" s="402">
        <f>SUM(E307:H307)</f>
        <v>-1851.9849666573245</v>
      </c>
      <c r="J307" s="14"/>
      <c r="K307" s="2"/>
      <c r="L307" s="417"/>
      <c r="M307" s="2"/>
      <c r="N307" s="2"/>
      <c r="O307" s="2"/>
      <c r="P307" s="2"/>
      <c r="Q307" s="2"/>
      <c r="R307" s="2"/>
    </row>
    <row r="308" spans="1:18" ht="13.5" customHeight="1" thickBot="1">
      <c r="A308" s="122"/>
      <c r="B308" s="208" t="s">
        <v>187</v>
      </c>
      <c r="C308" s="209"/>
      <c r="D308" s="210"/>
      <c r="E308" s="406">
        <f>SUM(E257+E261+E265+E277+E281+E304)</f>
        <v>791.60560380082211</v>
      </c>
      <c r="F308" s="406">
        <f>SUM(F257+F261+F265+F277+F281+F304)</f>
        <v>259.78653273465602</v>
      </c>
      <c r="G308" s="406">
        <f>SUM(G257+G261+G265+G277+G281+G304)</f>
        <v>-1055.7380000000001</v>
      </c>
      <c r="H308" s="406">
        <f>SUM(H257+H261+H265+H277+H281+H304+H307)</f>
        <v>-1851.9849666573245</v>
      </c>
      <c r="I308" s="403">
        <f>SUM(I257+I261+I265+I277+I307+I281+I304)</f>
        <v>-1856.3308301218467</v>
      </c>
      <c r="J308" s="14"/>
      <c r="K308" s="2"/>
      <c r="L308" s="417"/>
      <c r="M308" s="2"/>
      <c r="N308" s="2"/>
      <c r="O308" s="2"/>
      <c r="P308" s="2"/>
      <c r="Q308" s="2"/>
      <c r="R308" s="2"/>
    </row>
    <row r="309" spans="1:18" ht="13.5" customHeight="1" thickBot="1">
      <c r="A309" s="122"/>
      <c r="B309" s="203"/>
      <c r="C309" s="156"/>
      <c r="D309" s="156"/>
      <c r="E309" s="153"/>
      <c r="F309" s="153"/>
      <c r="G309" s="153"/>
      <c r="H309" s="153"/>
      <c r="I309" s="401"/>
      <c r="J309" s="3"/>
      <c r="K309" s="122"/>
      <c r="L309" s="122"/>
      <c r="M309" s="2"/>
      <c r="N309" s="2"/>
      <c r="O309" s="2"/>
      <c r="P309" s="2"/>
      <c r="Q309" s="2"/>
      <c r="R309" s="2"/>
    </row>
    <row r="310" spans="1:18" ht="13.5" customHeight="1">
      <c r="A310" s="2"/>
      <c r="B310" s="197" t="s">
        <v>188</v>
      </c>
      <c r="C310" s="198"/>
      <c r="D310" s="199"/>
      <c r="E310" s="201">
        <f>SUM(E250+E308)</f>
        <v>9074.3702054423538</v>
      </c>
      <c r="F310" s="201">
        <f>SUM(F250+F308)</f>
        <v>303.37370679770464</v>
      </c>
      <c r="G310" s="201">
        <f>SUM(G250+G308)</f>
        <v>-1055.7380000000001</v>
      </c>
      <c r="H310" s="201">
        <f>SUM(H250+H308)</f>
        <v>-1851.9849666573245</v>
      </c>
      <c r="I310" s="200">
        <f>SUM(I250+I308)</f>
        <v>6470.0209455827344</v>
      </c>
      <c r="J310" s="14"/>
      <c r="K310" s="2"/>
      <c r="L310" s="417"/>
      <c r="M310" s="2"/>
      <c r="N310" s="2"/>
      <c r="O310" s="2"/>
      <c r="P310" s="2"/>
      <c r="Q310" s="2"/>
      <c r="R310" s="2"/>
    </row>
    <row r="311" spans="1:18" ht="13.5" customHeight="1" thickBot="1">
      <c r="A311" s="2"/>
      <c r="B311" s="194" t="s">
        <v>189</v>
      </c>
      <c r="C311" s="195"/>
      <c r="D311" s="196"/>
      <c r="E311" s="340">
        <f>SUM(E310+E4)</f>
        <v>39925.442820925498</v>
      </c>
      <c r="F311" s="340">
        <f>SUM(F310+F4)</f>
        <v>1235.8594065292048</v>
      </c>
      <c r="G311" s="340">
        <f>SUM(G310+G4)</f>
        <v>530.06500000000005</v>
      </c>
      <c r="H311" s="340">
        <f>SUM(H310+H4)</f>
        <v>-14726.452986277782</v>
      </c>
      <c r="I311" s="341">
        <f>SUM(I4+I310)</f>
        <v>26964.914241176921</v>
      </c>
      <c r="J311" s="14"/>
      <c r="K311" s="2"/>
      <c r="L311" s="417"/>
      <c r="M311" s="2"/>
      <c r="N311" s="2"/>
      <c r="O311" s="2"/>
      <c r="P311" s="2"/>
      <c r="Q311" s="2"/>
      <c r="R311" s="2"/>
    </row>
    <row r="312" spans="1:18" ht="13.5" customHeight="1">
      <c r="A312" s="2"/>
      <c r="B312" s="2"/>
      <c r="C312" s="2"/>
      <c r="D312" s="2"/>
      <c r="E312" s="448"/>
      <c r="F312" s="293"/>
      <c r="G312" s="122"/>
      <c r="H312" s="122"/>
      <c r="I312" s="122"/>
      <c r="J312" s="2"/>
      <c r="K312" s="2"/>
      <c r="L312" s="417"/>
      <c r="M312" s="2"/>
      <c r="N312" s="2"/>
      <c r="O312" s="2"/>
      <c r="P312" s="2"/>
      <c r="Q312" s="2"/>
      <c r="R312" s="2"/>
    </row>
    <row r="313" spans="1:18" ht="13.5" customHeight="1">
      <c r="A313" s="2"/>
      <c r="B313" s="2"/>
      <c r="C313" s="21"/>
      <c r="D313" s="2"/>
      <c r="E313" s="415"/>
      <c r="F313" s="6"/>
      <c r="G313" s="6"/>
      <c r="H313" s="289"/>
      <c r="I313" s="6"/>
      <c r="J313" s="6"/>
      <c r="K313" s="2"/>
      <c r="L313" s="417"/>
      <c r="M313" s="2"/>
      <c r="N313" s="2"/>
      <c r="O313" s="2"/>
      <c r="P313" s="2"/>
      <c r="Q313" s="2"/>
      <c r="R313" s="2"/>
    </row>
    <row r="314" spans="1:18" ht="13.5" customHeight="1">
      <c r="A314" s="2"/>
      <c r="B314" s="2"/>
      <c r="C314" s="22"/>
      <c r="D314" s="2"/>
      <c r="E314" s="323"/>
      <c r="F314" s="323"/>
      <c r="G314" s="323"/>
      <c r="H314" s="323"/>
      <c r="I314" s="323"/>
      <c r="J314" s="6"/>
      <c r="K314" s="2"/>
      <c r="L314" s="417"/>
      <c r="M314" s="2"/>
      <c r="N314" s="2"/>
      <c r="O314" s="2"/>
      <c r="P314" s="2"/>
      <c r="Q314" s="2"/>
      <c r="R314" s="2"/>
    </row>
    <row r="315" spans="1:18" ht="13.5" customHeight="1">
      <c r="A315" s="2"/>
      <c r="B315" s="2"/>
      <c r="C315" s="21"/>
      <c r="D315" s="2"/>
      <c r="E315" s="3"/>
      <c r="F315" s="3"/>
      <c r="G315" s="3"/>
      <c r="H315" s="3"/>
      <c r="I315" s="3"/>
      <c r="J315" s="6"/>
      <c r="K315" s="2"/>
      <c r="L315" s="417"/>
      <c r="M315" s="2"/>
      <c r="N315" s="2"/>
      <c r="O315" s="2"/>
      <c r="P315" s="2"/>
      <c r="Q315" s="2"/>
      <c r="R315" s="2"/>
    </row>
    <row r="316" spans="1:18" ht="13.5" customHeight="1">
      <c r="A316" s="2"/>
      <c r="B316" s="2"/>
      <c r="C316" s="21"/>
      <c r="D316" s="2"/>
      <c r="E316" s="6"/>
      <c r="F316" s="6"/>
      <c r="G316" s="6"/>
      <c r="H316" s="7"/>
      <c r="I316" s="6"/>
      <c r="J316" s="6"/>
      <c r="K316" s="2"/>
      <c r="L316" s="417"/>
      <c r="M316" s="2"/>
      <c r="N316" s="2"/>
      <c r="O316" s="2"/>
      <c r="P316" s="2"/>
      <c r="Q316" s="2"/>
      <c r="R316" s="2"/>
    </row>
    <row r="317" spans="1:18" ht="13.5" customHeight="1">
      <c r="A317" s="2"/>
      <c r="B317" s="2"/>
      <c r="C317" s="21"/>
      <c r="D317" s="2"/>
      <c r="E317" s="6"/>
      <c r="F317" s="6"/>
      <c r="G317" s="7"/>
      <c r="H317" s="7"/>
      <c r="I317" s="6"/>
      <c r="J317" s="6"/>
      <c r="K317" s="2"/>
      <c r="L317" s="417"/>
      <c r="M317" s="2"/>
      <c r="N317" s="2"/>
      <c r="O317" s="2"/>
      <c r="P317" s="2"/>
      <c r="Q317" s="2"/>
      <c r="R317" s="2"/>
    </row>
    <row r="318" spans="1:18" ht="13.5" customHeight="1">
      <c r="A318" s="2"/>
      <c r="B318" s="2"/>
      <c r="C318" s="25"/>
      <c r="D318" s="2"/>
      <c r="E318" s="6"/>
      <c r="F318" s="6"/>
      <c r="G318" s="6"/>
      <c r="H318" s="6"/>
      <c r="I318" s="6"/>
      <c r="J318" s="6"/>
      <c r="K318" s="2"/>
      <c r="L318" s="417"/>
      <c r="M318" s="2"/>
      <c r="N318" s="2"/>
      <c r="O318" s="2"/>
      <c r="P318" s="2"/>
      <c r="Q318" s="2"/>
      <c r="R318" s="2"/>
    </row>
    <row r="319" spans="1:18" ht="13.5" customHeight="1">
      <c r="A319" s="2"/>
      <c r="B319" s="2"/>
      <c r="C319" s="25"/>
      <c r="D319" s="2"/>
      <c r="E319" s="6"/>
      <c r="F319" s="6"/>
      <c r="G319" s="6"/>
      <c r="H319" s="6"/>
      <c r="I319" s="6"/>
      <c r="J319" s="6"/>
      <c r="K319" s="2"/>
      <c r="L319" s="417"/>
      <c r="M319" s="2"/>
      <c r="N319" s="2"/>
      <c r="O319" s="2"/>
      <c r="P319" s="2"/>
      <c r="Q319" s="2"/>
      <c r="R319" s="2"/>
    </row>
    <row r="320" spans="1:18" ht="13.5" customHeight="1">
      <c r="A320" s="2"/>
      <c r="B320" s="2"/>
      <c r="C320" s="25"/>
      <c r="D320" s="2"/>
      <c r="E320" s="6"/>
      <c r="F320" s="6"/>
      <c r="G320" s="6"/>
      <c r="H320" s="6"/>
      <c r="I320" s="6"/>
      <c r="J320" s="6"/>
      <c r="K320" s="2"/>
      <c r="L320" s="417"/>
      <c r="M320" s="2"/>
      <c r="N320" s="2"/>
      <c r="O320" s="2"/>
      <c r="P320" s="2"/>
      <c r="Q320" s="2"/>
      <c r="R320" s="2"/>
    </row>
    <row r="321" spans="1:18" ht="13.5" customHeight="1">
      <c r="A321" s="2"/>
      <c r="B321" s="2"/>
      <c r="C321" s="25"/>
      <c r="D321" s="7"/>
      <c r="E321" s="6"/>
      <c r="F321" s="6"/>
      <c r="G321" s="6"/>
      <c r="H321" s="6"/>
      <c r="I321" s="6"/>
      <c r="J321" s="6"/>
      <c r="K321" s="2"/>
      <c r="L321" s="417"/>
      <c r="M321" s="2"/>
      <c r="N321" s="2"/>
      <c r="O321" s="2"/>
      <c r="P321" s="2"/>
      <c r="Q321" s="2"/>
      <c r="R321" s="2"/>
    </row>
    <row r="322" spans="1:18" ht="13.5" customHeight="1">
      <c r="A322" s="2"/>
      <c r="B322" s="2"/>
      <c r="C322" s="25"/>
      <c r="D322" s="2"/>
      <c r="E322" s="6"/>
      <c r="F322" s="6"/>
      <c r="G322" s="6"/>
      <c r="H322" s="6"/>
      <c r="I322" s="6"/>
      <c r="J322" s="6"/>
      <c r="K322" s="2"/>
      <c r="L322" s="417"/>
      <c r="M322" s="2"/>
      <c r="N322" s="2"/>
      <c r="O322" s="2"/>
      <c r="P322" s="2"/>
      <c r="Q322" s="2"/>
      <c r="R322" s="2"/>
    </row>
    <row r="323" spans="1:18" ht="13.5" customHeight="1">
      <c r="A323" s="2"/>
      <c r="B323" s="2"/>
      <c r="C323" s="25"/>
      <c r="D323" s="2"/>
      <c r="E323" s="6"/>
      <c r="F323" s="6"/>
      <c r="G323" s="6"/>
      <c r="H323" s="6"/>
      <c r="I323" s="6"/>
      <c r="J323" s="6"/>
      <c r="K323" s="2"/>
      <c r="L323" s="417"/>
      <c r="M323" s="2"/>
      <c r="N323" s="2"/>
      <c r="O323" s="2"/>
      <c r="P323" s="2"/>
      <c r="Q323" s="2"/>
      <c r="R323" s="2"/>
    </row>
    <row r="324" spans="1:18" ht="13.5" customHeight="1">
      <c r="A324" s="2"/>
      <c r="B324" s="2"/>
      <c r="C324" s="21"/>
      <c r="D324" s="2"/>
      <c r="E324" s="6"/>
      <c r="F324" s="6"/>
      <c r="G324" s="6"/>
      <c r="H324" s="6"/>
      <c r="I324" s="6"/>
      <c r="J324" s="6"/>
      <c r="K324" s="2"/>
      <c r="L324" s="417"/>
      <c r="M324" s="2"/>
      <c r="N324" s="2"/>
      <c r="O324" s="2"/>
      <c r="P324" s="2"/>
      <c r="Q324" s="2"/>
      <c r="R324" s="2"/>
    </row>
    <row r="325" spans="1:18" ht="13.5" customHeight="1">
      <c r="A325" s="2"/>
      <c r="B325" s="2"/>
      <c r="C325" s="21"/>
      <c r="D325" s="2"/>
      <c r="E325" s="6"/>
      <c r="F325" s="6"/>
      <c r="G325" s="6"/>
      <c r="H325" s="6"/>
      <c r="I325" s="6"/>
      <c r="J325" s="6"/>
      <c r="K325" s="2"/>
      <c r="L325" s="417"/>
      <c r="M325" s="2"/>
      <c r="N325" s="2"/>
      <c r="O325" s="2"/>
      <c r="P325" s="2"/>
      <c r="Q325" s="2"/>
      <c r="R325" s="2"/>
    </row>
    <row r="326" spans="1:18" ht="13.5" customHeight="1">
      <c r="A326" s="2"/>
      <c r="B326" s="2"/>
      <c r="C326" s="22"/>
      <c r="D326" s="2"/>
      <c r="E326" s="6"/>
      <c r="F326" s="6"/>
      <c r="G326" s="6"/>
      <c r="H326" s="6"/>
      <c r="I326" s="6"/>
      <c r="J326" s="6"/>
      <c r="K326" s="2"/>
      <c r="L326" s="417"/>
      <c r="M326" s="2"/>
      <c r="N326" s="2"/>
      <c r="O326" s="2"/>
      <c r="P326" s="2"/>
      <c r="Q326" s="2"/>
      <c r="R326" s="2"/>
    </row>
    <row r="327" spans="1:18" ht="13.5" customHeight="1">
      <c r="A327" s="2"/>
      <c r="B327" s="2"/>
      <c r="C327" s="21"/>
      <c r="D327" s="2"/>
      <c r="E327" s="6"/>
      <c r="F327" s="6"/>
      <c r="G327" s="6"/>
      <c r="H327" s="6"/>
      <c r="I327" s="6"/>
      <c r="J327" s="6"/>
      <c r="K327" s="2"/>
      <c r="L327" s="417"/>
      <c r="M327" s="2"/>
      <c r="N327" s="2"/>
      <c r="O327" s="2"/>
      <c r="P327" s="2"/>
      <c r="Q327" s="2"/>
      <c r="R327" s="2"/>
    </row>
    <row r="328" spans="1:18" ht="13.5" customHeight="1">
      <c r="A328" s="2"/>
      <c r="B328" s="2"/>
      <c r="C328" s="2"/>
      <c r="D328" s="2"/>
      <c r="E328" s="6"/>
      <c r="F328" s="6"/>
      <c r="G328" s="6"/>
      <c r="H328" s="6"/>
      <c r="I328" s="6"/>
      <c r="J328" s="6"/>
      <c r="K328" s="2"/>
      <c r="L328" s="417"/>
      <c r="M328" s="2"/>
      <c r="N328" s="2"/>
      <c r="O328" s="2"/>
      <c r="P328" s="2"/>
      <c r="Q328" s="2"/>
      <c r="R328" s="2"/>
    </row>
    <row r="329" spans="1:18" ht="13.5" customHeight="1">
      <c r="A329" s="2"/>
      <c r="B329" s="2"/>
      <c r="C329" s="2"/>
      <c r="D329" s="2"/>
      <c r="E329" s="6"/>
      <c r="F329" s="6"/>
      <c r="G329" s="6"/>
      <c r="H329" s="6"/>
      <c r="I329" s="6"/>
      <c r="J329" s="6"/>
      <c r="K329" s="2"/>
      <c r="L329" s="417"/>
      <c r="M329" s="2"/>
      <c r="N329" s="2"/>
      <c r="O329" s="2"/>
      <c r="P329" s="2"/>
      <c r="Q329" s="2"/>
      <c r="R329" s="2"/>
    </row>
    <row r="330" spans="1:18" ht="13.5" customHeight="1">
      <c r="A330" s="2"/>
      <c r="B330" s="2"/>
      <c r="C330" s="2"/>
      <c r="D330" s="2"/>
      <c r="E330" s="6"/>
      <c r="F330" s="6"/>
      <c r="G330" s="6"/>
      <c r="H330" s="6"/>
      <c r="I330" s="6"/>
      <c r="J330" s="6"/>
      <c r="K330" s="2"/>
      <c r="L330" s="417"/>
      <c r="M330" s="2"/>
      <c r="N330" s="2"/>
      <c r="O330" s="2"/>
      <c r="P330" s="2"/>
      <c r="Q330" s="2"/>
      <c r="R330" s="2"/>
    </row>
    <row r="331" spans="1:18" ht="13.5" customHeight="1">
      <c r="A331" s="2"/>
      <c r="B331" s="2"/>
      <c r="C331" s="2"/>
      <c r="D331" s="2"/>
      <c r="E331" s="6"/>
      <c r="F331" s="6"/>
      <c r="G331" s="6"/>
      <c r="H331" s="6"/>
      <c r="I331" s="6"/>
      <c r="J331" s="6"/>
      <c r="K331" s="2"/>
      <c r="L331" s="417"/>
      <c r="M331" s="2"/>
      <c r="N331" s="2"/>
      <c r="O331" s="2"/>
      <c r="P331" s="2"/>
      <c r="Q331" s="2"/>
      <c r="R331" s="2"/>
    </row>
    <row r="332" spans="1:18" ht="13.5" customHeight="1">
      <c r="A332" s="2"/>
      <c r="B332" s="2"/>
      <c r="C332" s="2"/>
      <c r="D332" s="2"/>
      <c r="E332" s="6"/>
      <c r="F332" s="6"/>
      <c r="G332" s="6"/>
      <c r="H332" s="6"/>
      <c r="I332" s="6"/>
      <c r="J332" s="6"/>
      <c r="K332" s="2"/>
      <c r="L332" s="417"/>
      <c r="M332" s="2"/>
      <c r="N332" s="2"/>
      <c r="O332" s="2"/>
      <c r="P332" s="2"/>
      <c r="Q332" s="2"/>
      <c r="R332" s="2"/>
    </row>
    <row r="333" spans="1:18" ht="13.5" customHeight="1">
      <c r="A333" s="2"/>
      <c r="B333" s="2"/>
      <c r="C333" s="2"/>
      <c r="D333" s="2"/>
      <c r="E333" s="6"/>
      <c r="F333" s="6"/>
      <c r="G333" s="6"/>
      <c r="H333" s="6"/>
      <c r="I333" s="6"/>
      <c r="J333" s="6"/>
      <c r="K333" s="2"/>
      <c r="L333" s="417"/>
      <c r="M333" s="2"/>
      <c r="N333" s="2"/>
      <c r="O333" s="2"/>
      <c r="P333" s="2"/>
      <c r="Q333" s="2"/>
      <c r="R333" s="2"/>
    </row>
    <row r="334" spans="1:18" ht="13.5" customHeight="1">
      <c r="A334" s="2"/>
      <c r="B334" s="2"/>
      <c r="C334" s="2"/>
      <c r="D334" s="2"/>
      <c r="E334" s="6"/>
      <c r="F334" s="6"/>
      <c r="G334" s="6"/>
      <c r="H334" s="6"/>
      <c r="I334" s="6"/>
      <c r="J334" s="6"/>
      <c r="K334" s="2"/>
      <c r="L334" s="417"/>
      <c r="M334" s="2"/>
      <c r="N334" s="2"/>
      <c r="O334" s="2"/>
      <c r="P334" s="2"/>
      <c r="Q334" s="2"/>
      <c r="R334" s="2"/>
    </row>
    <row r="335" spans="1:18" ht="13.5" customHeight="1">
      <c r="A335" s="2"/>
      <c r="B335" s="2"/>
      <c r="C335" s="2"/>
      <c r="D335" s="2"/>
      <c r="E335" s="6"/>
      <c r="F335" s="6"/>
      <c r="G335" s="6"/>
      <c r="H335" s="6"/>
      <c r="I335" s="6"/>
      <c r="J335" s="6"/>
      <c r="K335" s="2"/>
      <c r="L335" s="417"/>
      <c r="M335" s="2"/>
      <c r="N335" s="2"/>
      <c r="O335" s="2"/>
      <c r="P335" s="2"/>
      <c r="Q335" s="2"/>
      <c r="R335" s="2"/>
    </row>
    <row r="336" spans="1:18" ht="13.5" customHeight="1">
      <c r="A336" s="2"/>
      <c r="B336" s="2"/>
      <c r="C336" s="2"/>
      <c r="D336" s="2"/>
      <c r="E336" s="6"/>
      <c r="F336" s="6"/>
      <c r="G336" s="6"/>
      <c r="H336" s="6"/>
      <c r="I336" s="6"/>
      <c r="J336" s="6"/>
      <c r="K336" s="2"/>
      <c r="L336" s="417"/>
      <c r="M336" s="2"/>
      <c r="N336" s="2"/>
      <c r="O336" s="2"/>
      <c r="P336" s="2"/>
      <c r="Q336" s="2"/>
      <c r="R336" s="2"/>
    </row>
    <row r="337" spans="1:18" ht="13.5" customHeight="1">
      <c r="A337" s="2"/>
      <c r="B337" s="2"/>
      <c r="C337" s="2"/>
      <c r="D337" s="2"/>
      <c r="E337" s="6"/>
      <c r="F337" s="6"/>
      <c r="G337" s="6"/>
      <c r="H337" s="6"/>
      <c r="I337" s="6"/>
      <c r="J337" s="6"/>
      <c r="K337" s="2"/>
      <c r="L337" s="417"/>
      <c r="M337" s="2"/>
      <c r="N337" s="2"/>
      <c r="O337" s="2"/>
      <c r="P337" s="2"/>
      <c r="Q337" s="2"/>
      <c r="R337" s="2"/>
    </row>
    <row r="338" spans="1:18" ht="13.5" customHeight="1">
      <c r="A338" s="2"/>
      <c r="B338" s="2"/>
      <c r="C338" s="2"/>
      <c r="D338" s="2"/>
      <c r="E338" s="6"/>
      <c r="F338" s="6"/>
      <c r="G338" s="6"/>
      <c r="H338" s="6"/>
      <c r="I338" s="6"/>
      <c r="J338" s="6"/>
      <c r="K338" s="2"/>
      <c r="L338" s="417"/>
      <c r="M338" s="2"/>
      <c r="N338" s="2"/>
      <c r="O338" s="2"/>
      <c r="P338" s="2"/>
      <c r="Q338" s="2"/>
      <c r="R338" s="2"/>
    </row>
    <row r="339" spans="1:18" ht="13.5" customHeight="1">
      <c r="A339" s="2"/>
      <c r="B339" s="2"/>
      <c r="C339" s="2"/>
      <c r="D339" s="2"/>
      <c r="E339" s="6"/>
      <c r="F339" s="6"/>
      <c r="G339" s="6"/>
      <c r="H339" s="6"/>
      <c r="I339" s="6"/>
      <c r="J339" s="6"/>
      <c r="K339" s="2"/>
      <c r="L339" s="417"/>
      <c r="M339" s="2"/>
      <c r="N339" s="2"/>
      <c r="O339" s="2"/>
      <c r="P339" s="2"/>
      <c r="Q339" s="2"/>
      <c r="R339" s="2"/>
    </row>
    <row r="340" spans="1:18" ht="13.5" customHeight="1">
      <c r="A340" s="2"/>
      <c r="B340" s="2"/>
      <c r="C340" s="2"/>
      <c r="D340" s="2"/>
      <c r="E340" s="6"/>
      <c r="F340" s="6"/>
      <c r="G340" s="6"/>
      <c r="H340" s="6"/>
      <c r="I340" s="6"/>
      <c r="J340" s="6"/>
      <c r="K340" s="2"/>
      <c r="L340" s="417"/>
      <c r="M340" s="2"/>
      <c r="N340" s="2"/>
      <c r="O340" s="2"/>
      <c r="P340" s="2"/>
      <c r="Q340" s="2"/>
      <c r="R340" s="2"/>
    </row>
    <row r="341" spans="1:18" ht="13.5" customHeight="1">
      <c r="A341" s="2"/>
      <c r="B341" s="2"/>
      <c r="C341" s="2"/>
      <c r="D341" s="2"/>
      <c r="E341" s="6"/>
      <c r="F341" s="6"/>
      <c r="G341" s="6"/>
      <c r="H341" s="6"/>
      <c r="I341" s="6"/>
      <c r="J341" s="6"/>
      <c r="K341" s="2"/>
      <c r="L341" s="417"/>
      <c r="M341" s="2"/>
      <c r="N341" s="2"/>
      <c r="O341" s="2"/>
      <c r="P341" s="2"/>
      <c r="Q341" s="2"/>
      <c r="R341" s="2"/>
    </row>
    <row r="342" spans="1:18" ht="13.5" customHeight="1">
      <c r="A342" s="2"/>
      <c r="B342" s="2"/>
      <c r="C342" s="2"/>
      <c r="D342" s="2"/>
      <c r="E342" s="6"/>
      <c r="F342" s="6"/>
      <c r="G342" s="6"/>
      <c r="H342" s="6"/>
      <c r="I342" s="6"/>
      <c r="J342" s="6"/>
      <c r="K342" s="2"/>
      <c r="L342" s="417"/>
      <c r="M342" s="2"/>
      <c r="N342" s="2"/>
      <c r="O342" s="2"/>
      <c r="P342" s="2"/>
      <c r="Q342" s="2"/>
      <c r="R342" s="2"/>
    </row>
    <row r="343" spans="1:18" ht="13.5" customHeight="1">
      <c r="A343" s="2"/>
      <c r="B343" s="2"/>
      <c r="C343" s="2"/>
      <c r="D343" s="2"/>
      <c r="E343" s="6"/>
      <c r="F343" s="6"/>
      <c r="G343" s="6"/>
      <c r="H343" s="6"/>
      <c r="I343" s="6"/>
      <c r="J343" s="6"/>
      <c r="K343" s="2"/>
      <c r="L343" s="417"/>
      <c r="M343" s="2"/>
      <c r="N343" s="2"/>
      <c r="O343" s="2"/>
      <c r="P343" s="2"/>
      <c r="Q343" s="2"/>
      <c r="R343" s="2"/>
    </row>
    <row r="344" spans="1:18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17"/>
      <c r="M344" s="2"/>
      <c r="N344" s="2"/>
      <c r="O344" s="2"/>
      <c r="P344" s="2"/>
      <c r="Q344" s="2"/>
      <c r="R344" s="2"/>
    </row>
    <row r="345" spans="1:18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17"/>
      <c r="M345" s="2"/>
      <c r="N345" s="2"/>
      <c r="O345" s="2"/>
      <c r="P345" s="2"/>
      <c r="Q345" s="2"/>
      <c r="R345" s="2"/>
    </row>
    <row r="346" spans="1:18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17"/>
      <c r="M346" s="2"/>
      <c r="N346" s="2"/>
      <c r="O346" s="2"/>
      <c r="P346" s="2"/>
      <c r="Q346" s="2"/>
      <c r="R346" s="2"/>
    </row>
    <row r="347" spans="1:18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17"/>
      <c r="M347" s="2"/>
      <c r="N347" s="2"/>
      <c r="O347" s="2"/>
      <c r="P347" s="2"/>
      <c r="Q347" s="2"/>
      <c r="R347" s="2"/>
    </row>
    <row r="348" spans="1:1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17"/>
      <c r="M348" s="2"/>
      <c r="N348" s="2"/>
      <c r="O348" s="2"/>
      <c r="P348" s="2"/>
      <c r="Q348" s="2"/>
      <c r="R348" s="2"/>
    </row>
    <row r="349" spans="1:18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17"/>
      <c r="M349" s="2"/>
      <c r="N349" s="2"/>
      <c r="O349" s="2"/>
      <c r="P349" s="2"/>
      <c r="Q349" s="2"/>
      <c r="R349" s="2"/>
    </row>
    <row r="350" spans="1:18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17"/>
      <c r="M350" s="2"/>
      <c r="N350" s="2"/>
      <c r="O350" s="2"/>
      <c r="P350" s="2"/>
      <c r="Q350" s="2"/>
      <c r="R350" s="2"/>
    </row>
    <row r="351" spans="1:18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17"/>
      <c r="M351" s="2"/>
      <c r="N351" s="2"/>
      <c r="O351" s="2"/>
      <c r="P351" s="2"/>
      <c r="Q351" s="2"/>
      <c r="R351" s="2"/>
    </row>
    <row r="352" spans="1:18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17"/>
      <c r="M352" s="2"/>
      <c r="N352" s="2"/>
      <c r="O352" s="2"/>
      <c r="P352" s="2"/>
      <c r="Q352" s="2"/>
      <c r="R352" s="2"/>
    </row>
    <row r="353" spans="1:18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17"/>
      <c r="M353" s="2"/>
      <c r="N353" s="2"/>
      <c r="O353" s="2"/>
      <c r="P353" s="2"/>
      <c r="Q353" s="2"/>
      <c r="R353" s="2"/>
    </row>
    <row r="354" spans="1:18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17"/>
      <c r="M354" s="2"/>
      <c r="N354" s="2"/>
      <c r="O354" s="2"/>
      <c r="P354" s="2"/>
      <c r="Q354" s="2"/>
      <c r="R354" s="2"/>
    </row>
    <row r="355" spans="1:18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17"/>
      <c r="M355" s="2"/>
      <c r="N355" s="2"/>
      <c r="O355" s="2"/>
      <c r="P355" s="2"/>
      <c r="Q355" s="2"/>
      <c r="R355" s="2"/>
    </row>
    <row r="356" spans="1:18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17"/>
      <c r="M356" s="2"/>
      <c r="N356" s="2"/>
      <c r="O356" s="2"/>
      <c r="P356" s="2"/>
      <c r="Q356" s="2"/>
      <c r="R356" s="2"/>
    </row>
    <row r="357" spans="1:18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17"/>
      <c r="M357" s="2"/>
      <c r="N357" s="2"/>
      <c r="O357" s="2"/>
      <c r="P357" s="2"/>
      <c r="Q357" s="2"/>
      <c r="R357" s="2"/>
    </row>
    <row r="358" spans="1:1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17"/>
      <c r="M358" s="2"/>
      <c r="N358" s="2"/>
      <c r="O358" s="2"/>
      <c r="P358" s="2"/>
      <c r="Q358" s="2"/>
      <c r="R358" s="2"/>
    </row>
    <row r="359" spans="1:18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17"/>
      <c r="M359" s="2"/>
      <c r="N359" s="2"/>
      <c r="O359" s="2"/>
      <c r="P359" s="2"/>
      <c r="Q359" s="2"/>
      <c r="R359" s="2"/>
    </row>
    <row r="360" spans="1:18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17"/>
      <c r="M360" s="2"/>
      <c r="N360" s="2"/>
      <c r="O360" s="2"/>
      <c r="P360" s="2"/>
      <c r="Q360" s="2"/>
      <c r="R360" s="2"/>
    </row>
    <row r="361" spans="1:18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17"/>
      <c r="M361" s="2"/>
      <c r="N361" s="2"/>
      <c r="O361" s="2"/>
      <c r="P361" s="2"/>
      <c r="Q361" s="2"/>
      <c r="R361" s="2"/>
    </row>
    <row r="362" spans="1:18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17"/>
      <c r="M362" s="2"/>
      <c r="N362" s="2"/>
      <c r="O362" s="2"/>
      <c r="P362" s="2"/>
      <c r="Q362" s="2"/>
      <c r="R362" s="2"/>
    </row>
    <row r="363" spans="1:18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17"/>
      <c r="M363" s="2"/>
      <c r="N363" s="2"/>
      <c r="O363" s="2"/>
      <c r="P363" s="2"/>
      <c r="Q363" s="2"/>
      <c r="R363" s="2"/>
    </row>
    <row r="364" spans="1:18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17"/>
      <c r="M364" s="2"/>
      <c r="N364" s="2"/>
      <c r="O364" s="2"/>
      <c r="P364" s="2"/>
      <c r="Q364" s="2"/>
      <c r="R364" s="2"/>
    </row>
    <row r="365" spans="1:18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17"/>
      <c r="M365" s="2"/>
      <c r="N365" s="2"/>
      <c r="O365" s="2"/>
      <c r="P365" s="2"/>
      <c r="Q365" s="2"/>
      <c r="R365" s="2"/>
    </row>
    <row r="366" spans="1:18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17"/>
      <c r="M366" s="2"/>
      <c r="N366" s="2"/>
      <c r="O366" s="2"/>
      <c r="P366" s="2"/>
      <c r="Q366" s="2"/>
      <c r="R366" s="2"/>
    </row>
    <row r="367" spans="1:18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17"/>
      <c r="M367" s="2"/>
      <c r="N367" s="2"/>
      <c r="O367" s="2"/>
      <c r="P367" s="2"/>
      <c r="Q367" s="2"/>
      <c r="R367" s="2"/>
    </row>
    <row r="368" spans="1:1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17"/>
      <c r="M368" s="2"/>
      <c r="N368" s="2"/>
      <c r="O368" s="2"/>
      <c r="P368" s="2"/>
      <c r="Q368" s="2"/>
      <c r="R368" s="2"/>
    </row>
    <row r="369" spans="1:18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17"/>
      <c r="M369" s="2"/>
      <c r="N369" s="2"/>
      <c r="O369" s="2"/>
      <c r="P369" s="2"/>
      <c r="Q369" s="2"/>
      <c r="R369" s="2"/>
    </row>
    <row r="370" spans="1:18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17"/>
      <c r="M370" s="2"/>
      <c r="N370" s="2"/>
      <c r="O370" s="2"/>
      <c r="P370" s="2"/>
      <c r="Q370" s="2"/>
      <c r="R370" s="2"/>
    </row>
    <row r="371" spans="1:18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17"/>
      <c r="M371" s="2"/>
      <c r="N371" s="2"/>
      <c r="O371" s="2"/>
      <c r="P371" s="2"/>
      <c r="Q371" s="2"/>
      <c r="R371" s="2"/>
    </row>
    <row r="372" spans="1:18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17"/>
      <c r="M372" s="2"/>
      <c r="N372" s="2"/>
      <c r="O372" s="2"/>
      <c r="P372" s="2"/>
      <c r="Q372" s="2"/>
      <c r="R372" s="2"/>
    </row>
    <row r="373" spans="1:18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17"/>
      <c r="M373" s="2"/>
      <c r="N373" s="2"/>
      <c r="O373" s="2"/>
      <c r="P373" s="2"/>
      <c r="Q373" s="2"/>
      <c r="R373" s="2"/>
    </row>
    <row r="374" spans="1:18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17"/>
      <c r="M374" s="2"/>
      <c r="N374" s="2"/>
      <c r="O374" s="2"/>
      <c r="P374" s="2"/>
      <c r="Q374" s="2"/>
      <c r="R374" s="2"/>
    </row>
    <row r="375" spans="1:18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17"/>
      <c r="M375" s="2"/>
      <c r="N375" s="2"/>
      <c r="O375" s="2"/>
      <c r="P375" s="2"/>
      <c r="Q375" s="2"/>
      <c r="R375" s="2"/>
    </row>
    <row r="376" spans="1:18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17"/>
      <c r="M376" s="2"/>
      <c r="N376" s="2"/>
      <c r="O376" s="2"/>
      <c r="P376" s="2"/>
      <c r="Q376" s="2"/>
      <c r="R376" s="2"/>
    </row>
    <row r="377" spans="1:18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17"/>
      <c r="M377" s="2"/>
      <c r="N377" s="2"/>
      <c r="O377" s="2"/>
      <c r="P377" s="2"/>
      <c r="Q377" s="2"/>
      <c r="R377" s="2"/>
    </row>
    <row r="378" spans="1:1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17"/>
      <c r="M378" s="2"/>
      <c r="N378" s="2"/>
      <c r="O378" s="2"/>
      <c r="P378" s="2"/>
      <c r="Q378" s="2"/>
      <c r="R378" s="2"/>
    </row>
    <row r="379" spans="1:18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17"/>
      <c r="M379" s="2"/>
      <c r="N379" s="2"/>
      <c r="O379" s="2"/>
      <c r="P379" s="2"/>
      <c r="Q379" s="2"/>
      <c r="R379" s="2"/>
    </row>
    <row r="380" spans="1:18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17"/>
      <c r="M380" s="2"/>
      <c r="N380" s="2"/>
      <c r="O380" s="2"/>
      <c r="P380" s="2"/>
      <c r="Q380" s="2"/>
      <c r="R380" s="2"/>
    </row>
    <row r="381" spans="1:18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17"/>
      <c r="M381" s="2"/>
      <c r="N381" s="2"/>
      <c r="O381" s="2"/>
      <c r="P381" s="2"/>
      <c r="Q381" s="2"/>
      <c r="R381" s="2"/>
    </row>
    <row r="382" spans="1:18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17"/>
      <c r="M382" s="2"/>
      <c r="N382" s="2"/>
      <c r="O382" s="2"/>
      <c r="P382" s="2"/>
      <c r="Q382" s="2"/>
      <c r="R382" s="2"/>
    </row>
    <row r="383" spans="1:18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17"/>
      <c r="M383" s="2"/>
      <c r="N383" s="2"/>
      <c r="O383" s="2"/>
      <c r="P383" s="2"/>
      <c r="Q383" s="2"/>
      <c r="R383" s="2"/>
    </row>
    <row r="384" spans="1:18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17"/>
      <c r="M384" s="2"/>
      <c r="N384" s="2"/>
      <c r="O384" s="2"/>
      <c r="P384" s="2"/>
      <c r="Q384" s="2"/>
      <c r="R384" s="2"/>
    </row>
    <row r="385" spans="1:18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17"/>
      <c r="M385" s="2"/>
      <c r="N385" s="2"/>
      <c r="O385" s="2"/>
      <c r="P385" s="2"/>
      <c r="Q385" s="2"/>
      <c r="R385" s="2"/>
    </row>
    <row r="386" spans="1:18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17"/>
      <c r="M386" s="2"/>
      <c r="N386" s="2"/>
      <c r="O386" s="2"/>
      <c r="P386" s="2"/>
      <c r="Q386" s="2"/>
      <c r="R386" s="2"/>
    </row>
    <row r="387" spans="1:18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17"/>
      <c r="M387" s="2"/>
      <c r="N387" s="2"/>
      <c r="O387" s="2"/>
      <c r="P387" s="2"/>
      <c r="Q387" s="2"/>
      <c r="R387" s="2"/>
    </row>
    <row r="388" spans="1:1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17"/>
      <c r="M388" s="2"/>
      <c r="N388" s="2"/>
      <c r="O388" s="2"/>
      <c r="P388" s="2"/>
      <c r="Q388" s="2"/>
      <c r="R388" s="2"/>
    </row>
    <row r="389" spans="1:18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17"/>
      <c r="M389" s="2"/>
      <c r="N389" s="2"/>
      <c r="O389" s="2"/>
      <c r="P389" s="2"/>
      <c r="Q389" s="2"/>
      <c r="R389" s="2"/>
    </row>
    <row r="390" spans="1:18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17"/>
      <c r="M390" s="2"/>
      <c r="N390" s="2"/>
      <c r="O390" s="2"/>
      <c r="P390" s="2"/>
      <c r="Q390" s="2"/>
      <c r="R390" s="2"/>
    </row>
    <row r="391" spans="1:18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17"/>
      <c r="M391" s="2"/>
      <c r="N391" s="2"/>
      <c r="O391" s="2"/>
      <c r="P391" s="2"/>
      <c r="Q391" s="2"/>
      <c r="R391" s="2"/>
    </row>
    <row r="392" spans="1:18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17"/>
      <c r="M392" s="2"/>
      <c r="N392" s="2"/>
      <c r="O392" s="2"/>
      <c r="P392" s="2"/>
      <c r="Q392" s="2"/>
      <c r="R392" s="2"/>
    </row>
    <row r="393" spans="1:18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17"/>
      <c r="M393" s="2"/>
      <c r="N393" s="2"/>
      <c r="O393" s="2"/>
      <c r="P393" s="2"/>
      <c r="Q393" s="2"/>
      <c r="R393" s="2"/>
    </row>
    <row r="394" spans="1:18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17"/>
      <c r="M394" s="2"/>
      <c r="N394" s="2"/>
      <c r="O394" s="2"/>
      <c r="P394" s="2"/>
      <c r="Q394" s="2"/>
      <c r="R394" s="2"/>
    </row>
    <row r="395" spans="1:18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17"/>
      <c r="M395" s="2"/>
      <c r="N395" s="2"/>
      <c r="O395" s="2"/>
      <c r="P395" s="2"/>
      <c r="Q395" s="2"/>
      <c r="R395" s="2"/>
    </row>
    <row r="396" spans="1:18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17"/>
      <c r="M396" s="2"/>
      <c r="N396" s="2"/>
      <c r="O396" s="2"/>
      <c r="P396" s="2"/>
      <c r="Q396" s="2"/>
      <c r="R396" s="2"/>
    </row>
    <row r="397" spans="1:18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17"/>
      <c r="M397" s="2"/>
      <c r="N397" s="2"/>
      <c r="O397" s="2"/>
      <c r="P397" s="2"/>
      <c r="Q397" s="2"/>
      <c r="R397" s="2"/>
    </row>
    <row r="398" spans="1:1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17"/>
      <c r="M398" s="2"/>
      <c r="N398" s="2"/>
      <c r="O398" s="2"/>
      <c r="P398" s="2"/>
      <c r="Q398" s="2"/>
      <c r="R398" s="2"/>
    </row>
    <row r="399" spans="1:18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17"/>
      <c r="M399" s="2"/>
      <c r="N399" s="2"/>
      <c r="O399" s="2"/>
      <c r="P399" s="2"/>
      <c r="Q399" s="2"/>
      <c r="R399" s="2"/>
    </row>
    <row r="400" spans="1:18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17"/>
      <c r="M400" s="2"/>
      <c r="N400" s="2"/>
      <c r="O400" s="2"/>
      <c r="P400" s="2"/>
      <c r="Q400" s="2"/>
      <c r="R400" s="2"/>
    </row>
    <row r="401" spans="1:18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17"/>
      <c r="M401" s="2"/>
      <c r="N401" s="2"/>
      <c r="O401" s="2"/>
      <c r="P401" s="2"/>
      <c r="Q401" s="2"/>
      <c r="R401" s="2"/>
    </row>
    <row r="402" spans="1:18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17"/>
      <c r="M402" s="2"/>
      <c r="N402" s="2"/>
      <c r="O402" s="2"/>
      <c r="P402" s="2"/>
      <c r="Q402" s="2"/>
      <c r="R402" s="2"/>
    </row>
    <row r="403" spans="1:18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17"/>
      <c r="M403" s="2"/>
      <c r="N403" s="2"/>
      <c r="O403" s="2"/>
      <c r="P403" s="2"/>
      <c r="Q403" s="2"/>
      <c r="R403" s="2"/>
    </row>
    <row r="404" spans="1:18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17"/>
      <c r="M404" s="2"/>
      <c r="N404" s="2"/>
      <c r="O404" s="2"/>
      <c r="P404" s="2"/>
      <c r="Q404" s="2"/>
      <c r="R404" s="2"/>
    </row>
    <row r="405" spans="1:18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17"/>
      <c r="M405" s="2"/>
      <c r="N405" s="2"/>
      <c r="O405" s="2"/>
      <c r="P405" s="2"/>
      <c r="Q405" s="2"/>
      <c r="R405" s="2"/>
    </row>
    <row r="406" spans="1:18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17"/>
      <c r="M406" s="2"/>
      <c r="N406" s="2"/>
      <c r="O406" s="2"/>
      <c r="P406" s="2"/>
      <c r="Q406" s="2"/>
      <c r="R406" s="2"/>
    </row>
    <row r="407" spans="1:18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17"/>
      <c r="M407" s="2"/>
      <c r="N407" s="2"/>
      <c r="O407" s="2"/>
      <c r="P407" s="2"/>
      <c r="Q407" s="2"/>
      <c r="R407" s="2"/>
    </row>
    <row r="408" spans="1:1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17"/>
      <c r="M408" s="2"/>
      <c r="N408" s="2"/>
      <c r="O408" s="2"/>
      <c r="P408" s="2"/>
      <c r="Q408" s="2"/>
      <c r="R408" s="2"/>
    </row>
    <row r="409" spans="1:18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17"/>
      <c r="M409" s="2"/>
      <c r="N409" s="2"/>
      <c r="O409" s="2"/>
      <c r="P409" s="2"/>
      <c r="Q409" s="2"/>
      <c r="R409" s="2"/>
    </row>
    <row r="410" spans="1:18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17"/>
      <c r="M410" s="2"/>
      <c r="N410" s="2"/>
      <c r="O410" s="2"/>
      <c r="P410" s="2"/>
      <c r="Q410" s="2"/>
      <c r="R410" s="2"/>
    </row>
    <row r="411" spans="1:18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17"/>
      <c r="M411" s="2"/>
      <c r="N411" s="2"/>
      <c r="O411" s="2"/>
      <c r="P411" s="2"/>
      <c r="Q411" s="2"/>
      <c r="R411" s="2"/>
    </row>
    <row r="412" spans="1:18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17"/>
      <c r="M412" s="2"/>
      <c r="N412" s="2"/>
      <c r="O412" s="2"/>
      <c r="P412" s="2"/>
      <c r="Q412" s="2"/>
      <c r="R412" s="2"/>
    </row>
    <row r="413" spans="1:18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17"/>
      <c r="M413" s="2"/>
      <c r="N413" s="2"/>
      <c r="O413" s="2"/>
      <c r="P413" s="2"/>
      <c r="Q413" s="2"/>
      <c r="R413" s="2"/>
    </row>
    <row r="414" spans="1:18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17"/>
      <c r="M414" s="2"/>
      <c r="N414" s="2"/>
      <c r="O414" s="2"/>
      <c r="P414" s="2"/>
      <c r="Q414" s="2"/>
      <c r="R414" s="2"/>
    </row>
    <row r="415" spans="1:18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17"/>
      <c r="M415" s="2"/>
      <c r="N415" s="2"/>
      <c r="O415" s="2"/>
      <c r="P415" s="2"/>
      <c r="Q415" s="2"/>
      <c r="R415" s="2"/>
    </row>
    <row r="416" spans="1:18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17"/>
      <c r="M416" s="2"/>
      <c r="N416" s="2"/>
      <c r="O416" s="2"/>
      <c r="P416" s="2"/>
      <c r="Q416" s="2"/>
      <c r="R416" s="2"/>
    </row>
    <row r="417" spans="1:18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17"/>
      <c r="M417" s="2"/>
      <c r="N417" s="2"/>
      <c r="O417" s="2"/>
      <c r="P417" s="2"/>
      <c r="Q417" s="2"/>
      <c r="R417" s="2"/>
    </row>
    <row r="418" spans="1: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17"/>
      <c r="M418" s="2"/>
      <c r="N418" s="2"/>
      <c r="O418" s="2"/>
      <c r="P418" s="2"/>
      <c r="Q418" s="2"/>
      <c r="R418" s="2"/>
    </row>
    <row r="419" spans="1:18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17"/>
      <c r="M419" s="2"/>
      <c r="N419" s="2"/>
      <c r="O419" s="2"/>
      <c r="P419" s="2"/>
      <c r="Q419" s="2"/>
      <c r="R419" s="2"/>
    </row>
    <row r="420" spans="1:18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17"/>
      <c r="M420" s="2"/>
      <c r="N420" s="2"/>
      <c r="O420" s="2"/>
      <c r="P420" s="2"/>
      <c r="Q420" s="2"/>
      <c r="R420" s="2"/>
    </row>
    <row r="421" spans="1:18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17"/>
      <c r="M421" s="2"/>
      <c r="N421" s="2"/>
      <c r="O421" s="2"/>
      <c r="P421" s="2"/>
      <c r="Q421" s="2"/>
      <c r="R421" s="2"/>
    </row>
    <row r="422" spans="1:18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17"/>
      <c r="M422" s="2"/>
      <c r="N422" s="2"/>
      <c r="O422" s="2"/>
      <c r="P422" s="2"/>
      <c r="Q422" s="2"/>
      <c r="R422" s="2"/>
    </row>
    <row r="423" spans="1:18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17"/>
      <c r="M423" s="2"/>
      <c r="N423" s="2"/>
      <c r="O423" s="2"/>
      <c r="P423" s="2"/>
      <c r="Q423" s="2"/>
      <c r="R423" s="2"/>
    </row>
    <row r="424" spans="1:18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17"/>
      <c r="M424" s="2"/>
      <c r="N424" s="2"/>
      <c r="O424" s="2"/>
      <c r="P424" s="2"/>
      <c r="Q424" s="2"/>
      <c r="R424" s="2"/>
    </row>
    <row r="425" spans="1:18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17"/>
      <c r="M425" s="2"/>
      <c r="N425" s="2"/>
      <c r="O425" s="2"/>
      <c r="P425" s="2"/>
      <c r="Q425" s="2"/>
      <c r="R425" s="2"/>
    </row>
    <row r="426" spans="1:18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17"/>
      <c r="M426" s="2"/>
      <c r="N426" s="2"/>
      <c r="O426" s="2"/>
      <c r="P426" s="2"/>
      <c r="Q426" s="2"/>
      <c r="R426" s="2"/>
    </row>
    <row r="427" spans="1:18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17"/>
      <c r="M427" s="2"/>
      <c r="N427" s="2"/>
      <c r="O427" s="2"/>
      <c r="P427" s="2"/>
      <c r="Q427" s="2"/>
      <c r="R427" s="2"/>
    </row>
    <row r="428" spans="1:1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17"/>
      <c r="M428" s="2"/>
      <c r="N428" s="2"/>
      <c r="O428" s="2"/>
      <c r="P428" s="2"/>
      <c r="Q428" s="2"/>
      <c r="R428" s="2"/>
    </row>
    <row r="429" spans="1:18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17"/>
      <c r="M429" s="2"/>
      <c r="N429" s="2"/>
      <c r="O429" s="2"/>
      <c r="P429" s="2"/>
      <c r="Q429" s="2"/>
      <c r="R429" s="2"/>
    </row>
    <row r="430" spans="1:18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17"/>
      <c r="M430" s="2"/>
      <c r="N430" s="2"/>
      <c r="O430" s="2"/>
      <c r="P430" s="2"/>
      <c r="Q430" s="2"/>
      <c r="R430" s="2"/>
    </row>
    <row r="431" spans="1:18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17"/>
      <c r="M431" s="2"/>
      <c r="N431" s="2"/>
      <c r="O431" s="2"/>
      <c r="P431" s="2"/>
      <c r="Q431" s="2"/>
      <c r="R431" s="2"/>
    </row>
    <row r="432" spans="1:18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17"/>
      <c r="M432" s="2"/>
      <c r="N432" s="2"/>
      <c r="O432" s="2"/>
      <c r="P432" s="2"/>
      <c r="Q432" s="2"/>
      <c r="R432" s="2"/>
    </row>
    <row r="433" spans="1:18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17"/>
      <c r="M433" s="2"/>
      <c r="N433" s="2"/>
      <c r="O433" s="2"/>
      <c r="P433" s="2"/>
      <c r="Q433" s="2"/>
      <c r="R433" s="2"/>
    </row>
    <row r="434" spans="1:18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17"/>
      <c r="M434" s="2"/>
      <c r="N434" s="2"/>
      <c r="O434" s="2"/>
      <c r="P434" s="2"/>
      <c r="Q434" s="2"/>
      <c r="R434" s="2"/>
    </row>
    <row r="435" spans="1:18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17"/>
      <c r="M435" s="2"/>
      <c r="N435" s="2"/>
      <c r="O435" s="2"/>
      <c r="P435" s="2"/>
      <c r="Q435" s="2"/>
      <c r="R435" s="2"/>
    </row>
    <row r="436" spans="1:18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17"/>
      <c r="M436" s="2"/>
      <c r="N436" s="2"/>
      <c r="O436" s="2"/>
      <c r="P436" s="2"/>
      <c r="Q436" s="2"/>
      <c r="R436" s="2"/>
    </row>
    <row r="437" spans="1:18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17"/>
      <c r="M437" s="2"/>
      <c r="N437" s="2"/>
      <c r="O437" s="2"/>
      <c r="P437" s="2"/>
      <c r="Q437" s="2"/>
      <c r="R437" s="2"/>
    </row>
    <row r="438" spans="1:1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17"/>
      <c r="M438" s="2"/>
      <c r="N438" s="2"/>
      <c r="O438" s="2"/>
      <c r="P438" s="2"/>
      <c r="Q438" s="2"/>
      <c r="R438" s="2"/>
    </row>
    <row r="439" spans="1:18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17"/>
      <c r="M439" s="2"/>
      <c r="N439" s="2"/>
      <c r="O439" s="2"/>
      <c r="P439" s="2"/>
      <c r="Q439" s="2"/>
      <c r="R439" s="2"/>
    </row>
    <row r="440" spans="1:18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17"/>
      <c r="M440" s="2"/>
      <c r="N440" s="2"/>
      <c r="O440" s="2"/>
      <c r="P440" s="2"/>
      <c r="Q440" s="2"/>
      <c r="R440" s="2"/>
    </row>
    <row r="441" spans="1:18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17"/>
      <c r="M441" s="2"/>
      <c r="N441" s="2"/>
      <c r="O441" s="2"/>
      <c r="P441" s="2"/>
      <c r="Q441" s="2"/>
      <c r="R441" s="2"/>
    </row>
    <row r="442" spans="1:18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17"/>
      <c r="M442" s="2"/>
      <c r="N442" s="2"/>
      <c r="O442" s="2"/>
      <c r="P442" s="2"/>
      <c r="Q442" s="2"/>
      <c r="R442" s="2"/>
    </row>
    <row r="443" spans="1:18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17"/>
      <c r="M443" s="2"/>
      <c r="N443" s="2"/>
      <c r="O443" s="2"/>
      <c r="P443" s="2"/>
      <c r="Q443" s="2"/>
      <c r="R443" s="2"/>
    </row>
    <row r="444" spans="1:18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17"/>
      <c r="M444" s="2"/>
      <c r="N444" s="2"/>
      <c r="O444" s="2"/>
      <c r="P444" s="2"/>
      <c r="Q444" s="2"/>
      <c r="R444" s="2"/>
    </row>
    <row r="445" spans="1:18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17"/>
      <c r="M445" s="2"/>
      <c r="N445" s="2"/>
      <c r="O445" s="2"/>
      <c r="P445" s="2"/>
      <c r="Q445" s="2"/>
      <c r="R445" s="2"/>
    </row>
    <row r="446" spans="1:18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17"/>
      <c r="M446" s="2"/>
      <c r="N446" s="2"/>
      <c r="O446" s="2"/>
      <c r="P446" s="2"/>
      <c r="Q446" s="2"/>
      <c r="R446" s="2"/>
    </row>
    <row r="447" spans="1:18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17"/>
      <c r="M447" s="2"/>
      <c r="N447" s="2"/>
      <c r="O447" s="2"/>
      <c r="P447" s="2"/>
      <c r="Q447" s="2"/>
      <c r="R447" s="2"/>
    </row>
    <row r="448" spans="1:1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17"/>
      <c r="M448" s="2"/>
      <c r="N448" s="2"/>
      <c r="O448" s="2"/>
      <c r="P448" s="2"/>
      <c r="Q448" s="2"/>
      <c r="R448" s="2"/>
    </row>
    <row r="449" spans="1:18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17"/>
      <c r="M449" s="2"/>
      <c r="N449" s="2"/>
      <c r="O449" s="2"/>
      <c r="P449" s="2"/>
      <c r="Q449" s="2"/>
      <c r="R449" s="2"/>
    </row>
    <row r="450" spans="1:18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17"/>
      <c r="M450" s="2"/>
      <c r="N450" s="2"/>
      <c r="O450" s="2"/>
      <c r="P450" s="2"/>
      <c r="Q450" s="2"/>
      <c r="R450" s="2"/>
    </row>
    <row r="451" spans="1:18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17"/>
      <c r="M451" s="2"/>
      <c r="N451" s="2"/>
      <c r="O451" s="2"/>
      <c r="P451" s="2"/>
      <c r="Q451" s="2"/>
      <c r="R451" s="2"/>
    </row>
    <row r="452" spans="1:18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17"/>
      <c r="M452" s="2"/>
      <c r="N452" s="2"/>
      <c r="O452" s="2"/>
      <c r="P452" s="2"/>
      <c r="Q452" s="2"/>
      <c r="R452" s="2"/>
    </row>
    <row r="453" spans="1:18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17"/>
      <c r="M453" s="2"/>
      <c r="N453" s="2"/>
      <c r="O453" s="2"/>
      <c r="P453" s="2"/>
      <c r="Q453" s="2"/>
      <c r="R453" s="2"/>
    </row>
    <row r="454" spans="1:18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17"/>
      <c r="M454" s="2"/>
      <c r="N454" s="2"/>
      <c r="O454" s="2"/>
      <c r="P454" s="2"/>
      <c r="Q454" s="2"/>
      <c r="R454" s="2"/>
    </row>
    <row r="455" spans="1:18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17"/>
      <c r="M455" s="2"/>
      <c r="N455" s="2"/>
      <c r="O455" s="2"/>
      <c r="P455" s="2"/>
      <c r="Q455" s="2"/>
      <c r="R455" s="2"/>
    </row>
    <row r="456" spans="1:18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17"/>
      <c r="M456" s="2"/>
      <c r="N456" s="2"/>
      <c r="O456" s="2"/>
      <c r="P456" s="2"/>
      <c r="Q456" s="2"/>
      <c r="R456" s="2"/>
    </row>
    <row r="457" spans="1:18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17"/>
      <c r="M457" s="2"/>
      <c r="N457" s="2"/>
      <c r="O457" s="2"/>
      <c r="P457" s="2"/>
      <c r="Q457" s="2"/>
      <c r="R457" s="2"/>
    </row>
    <row r="458" spans="1:1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17"/>
      <c r="M458" s="2"/>
      <c r="N458" s="2"/>
      <c r="O458" s="2"/>
      <c r="P458" s="2"/>
      <c r="Q458" s="2"/>
      <c r="R458" s="2"/>
    </row>
    <row r="459" spans="1:18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17"/>
      <c r="M459" s="2"/>
      <c r="N459" s="2"/>
      <c r="O459" s="2"/>
      <c r="P459" s="2"/>
      <c r="Q459" s="2"/>
      <c r="R459" s="2"/>
    </row>
    <row r="460" spans="1:18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17"/>
      <c r="M460" s="2"/>
      <c r="N460" s="2"/>
      <c r="O460" s="2"/>
      <c r="P460" s="2"/>
      <c r="Q460" s="2"/>
      <c r="R460" s="2"/>
    </row>
    <row r="461" spans="1:18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17"/>
      <c r="M461" s="2"/>
      <c r="N461" s="2"/>
      <c r="O461" s="2"/>
      <c r="P461" s="2"/>
      <c r="Q461" s="2"/>
      <c r="R461" s="2"/>
    </row>
    <row r="462" spans="1:18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17"/>
      <c r="M462" s="2"/>
      <c r="N462" s="2"/>
      <c r="O462" s="2"/>
      <c r="P462" s="2"/>
      <c r="Q462" s="2"/>
      <c r="R462" s="2"/>
    </row>
    <row r="463" spans="1:18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17"/>
      <c r="M463" s="2"/>
      <c r="N463" s="2"/>
      <c r="O463" s="2"/>
      <c r="P463" s="2"/>
      <c r="Q463" s="2"/>
      <c r="R463" s="2"/>
    </row>
    <row r="464" spans="1:18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17"/>
      <c r="M464" s="2"/>
      <c r="N464" s="2"/>
      <c r="O464" s="2"/>
      <c r="P464" s="2"/>
      <c r="Q464" s="2"/>
      <c r="R464" s="2"/>
    </row>
    <row r="465" spans="1:18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17"/>
      <c r="M465" s="2"/>
      <c r="N465" s="2"/>
      <c r="O465" s="2"/>
      <c r="P465" s="2"/>
      <c r="Q465" s="2"/>
      <c r="R465" s="2"/>
    </row>
    <row r="466" spans="1:18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17"/>
      <c r="M466" s="2"/>
      <c r="N466" s="2"/>
      <c r="O466" s="2"/>
      <c r="P466" s="2"/>
      <c r="Q466" s="2"/>
      <c r="R466" s="2"/>
    </row>
    <row r="467" spans="1:18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17"/>
      <c r="M467" s="2"/>
      <c r="N467" s="2"/>
      <c r="O467" s="2"/>
      <c r="P467" s="2"/>
      <c r="Q467" s="2"/>
      <c r="R467" s="2"/>
    </row>
    <row r="468" spans="1:1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17"/>
      <c r="M468" s="2"/>
      <c r="N468" s="2"/>
      <c r="O468" s="2"/>
      <c r="P468" s="2"/>
      <c r="Q468" s="2"/>
      <c r="R468" s="2"/>
    </row>
    <row r="469" spans="1:18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17"/>
      <c r="M469" s="2"/>
      <c r="N469" s="2"/>
      <c r="O469" s="2"/>
      <c r="P469" s="2"/>
      <c r="Q469" s="2"/>
      <c r="R469" s="2"/>
    </row>
    <row r="470" spans="1:18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17"/>
      <c r="M470" s="2"/>
      <c r="N470" s="2"/>
      <c r="O470" s="2"/>
      <c r="P470" s="2"/>
      <c r="Q470" s="2"/>
      <c r="R470" s="2"/>
    </row>
    <row r="471" spans="1:18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17"/>
      <c r="M471" s="2"/>
      <c r="N471" s="2"/>
      <c r="O471" s="2"/>
      <c r="P471" s="2"/>
      <c r="Q471" s="2"/>
      <c r="R471" s="2"/>
    </row>
    <row r="472" spans="1:18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17"/>
      <c r="M472" s="2"/>
      <c r="N472" s="2"/>
      <c r="O472" s="2"/>
      <c r="P472" s="2"/>
      <c r="Q472" s="2"/>
      <c r="R472" s="2"/>
    </row>
    <row r="473" spans="1:18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17"/>
      <c r="M473" s="2"/>
      <c r="N473" s="2"/>
      <c r="O473" s="2"/>
      <c r="P473" s="2"/>
      <c r="Q473" s="2"/>
      <c r="R473" s="2"/>
    </row>
    <row r="474" spans="1:18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17"/>
      <c r="M474" s="2"/>
      <c r="N474" s="2"/>
      <c r="O474" s="2"/>
      <c r="P474" s="2"/>
      <c r="Q474" s="2"/>
      <c r="R474" s="2"/>
    </row>
    <row r="475" spans="1:18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17"/>
      <c r="M475" s="2"/>
      <c r="N475" s="2"/>
      <c r="O475" s="2"/>
      <c r="P475" s="2"/>
      <c r="Q475" s="2"/>
      <c r="R475" s="2"/>
    </row>
    <row r="476" spans="1:18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17"/>
      <c r="M476" s="2"/>
      <c r="N476" s="2"/>
      <c r="O476" s="2"/>
      <c r="P476" s="2"/>
      <c r="Q476" s="2"/>
      <c r="R476" s="2"/>
    </row>
    <row r="477" spans="1:18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17"/>
      <c r="M477" s="2"/>
      <c r="N477" s="2"/>
      <c r="O477" s="2"/>
      <c r="P477" s="2"/>
      <c r="Q477" s="2"/>
      <c r="R477" s="2"/>
    </row>
    <row r="478" spans="1:1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17"/>
      <c r="M478" s="2"/>
      <c r="N478" s="2"/>
      <c r="O478" s="2"/>
      <c r="P478" s="2"/>
      <c r="Q478" s="2"/>
      <c r="R478" s="2"/>
    </row>
    <row r="479" spans="1:18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17"/>
      <c r="M479" s="2"/>
      <c r="N479" s="2"/>
      <c r="O479" s="2"/>
      <c r="P479" s="2"/>
      <c r="Q479" s="2"/>
      <c r="R479" s="2"/>
    </row>
    <row r="480" spans="1:18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17"/>
      <c r="M480" s="2"/>
      <c r="N480" s="2"/>
      <c r="O480" s="2"/>
      <c r="P480" s="2"/>
      <c r="Q480" s="2"/>
      <c r="R480" s="2"/>
    </row>
    <row r="481" spans="1:18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17"/>
      <c r="M481" s="2"/>
      <c r="N481" s="2"/>
      <c r="O481" s="2"/>
      <c r="P481" s="2"/>
      <c r="Q481" s="2"/>
      <c r="R481" s="2"/>
    </row>
    <row r="482" spans="1:18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17"/>
      <c r="M482" s="2"/>
      <c r="N482" s="2"/>
      <c r="O482" s="2"/>
      <c r="P482" s="2"/>
      <c r="Q482" s="2"/>
      <c r="R482" s="2"/>
    </row>
    <row r="483" spans="1:18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17"/>
      <c r="M483" s="2"/>
      <c r="N483" s="2"/>
      <c r="O483" s="2"/>
      <c r="P483" s="2"/>
      <c r="Q483" s="2"/>
      <c r="R483" s="2"/>
    </row>
    <row r="484" spans="1:18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17"/>
      <c r="M484" s="2"/>
      <c r="N484" s="2"/>
      <c r="O484" s="2"/>
      <c r="P484" s="2"/>
      <c r="Q484" s="2"/>
      <c r="R484" s="2"/>
    </row>
    <row r="485" spans="1:18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17"/>
      <c r="M485" s="2"/>
      <c r="N485" s="2"/>
      <c r="O485" s="2"/>
      <c r="P485" s="2"/>
      <c r="Q485" s="2"/>
      <c r="R485" s="2"/>
    </row>
    <row r="486" spans="1:18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17"/>
      <c r="M486" s="2"/>
      <c r="N486" s="2"/>
      <c r="O486" s="2"/>
      <c r="P486" s="2"/>
      <c r="Q486" s="2"/>
      <c r="R486" s="2"/>
    </row>
    <row r="487" spans="1:18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17"/>
      <c r="M487" s="2"/>
      <c r="N487" s="2"/>
      <c r="O487" s="2"/>
      <c r="P487" s="2"/>
      <c r="Q487" s="2"/>
      <c r="R487" s="2"/>
    </row>
    <row r="488" spans="1:1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17"/>
      <c r="M488" s="2"/>
      <c r="N488" s="2"/>
      <c r="O488" s="2"/>
      <c r="P488" s="2"/>
      <c r="Q488" s="2"/>
      <c r="R488" s="2"/>
    </row>
    <row r="489" spans="1:18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17"/>
      <c r="M489" s="2"/>
      <c r="N489" s="2"/>
      <c r="O489" s="2"/>
      <c r="P489" s="2"/>
      <c r="Q489" s="2"/>
      <c r="R489" s="2"/>
    </row>
    <row r="490" spans="1:18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17"/>
      <c r="M490" s="2"/>
      <c r="N490" s="2"/>
      <c r="O490" s="2"/>
      <c r="P490" s="2"/>
      <c r="Q490" s="2"/>
      <c r="R490" s="2"/>
    </row>
    <row r="491" spans="1:18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17"/>
      <c r="M491" s="2"/>
      <c r="N491" s="2"/>
      <c r="O491" s="2"/>
      <c r="P491" s="2"/>
      <c r="Q491" s="2"/>
      <c r="R491" s="2"/>
    </row>
    <row r="492" spans="1:18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17"/>
      <c r="M492" s="2"/>
      <c r="N492" s="2"/>
      <c r="O492" s="2"/>
      <c r="P492" s="2"/>
      <c r="Q492" s="2"/>
      <c r="R492" s="2"/>
    </row>
    <row r="493" spans="1:18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17"/>
      <c r="M493" s="2"/>
      <c r="N493" s="2"/>
      <c r="O493" s="2"/>
      <c r="P493" s="2"/>
      <c r="Q493" s="2"/>
      <c r="R493" s="2"/>
    </row>
    <row r="494" spans="1:18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17"/>
      <c r="M494" s="2"/>
      <c r="N494" s="2"/>
      <c r="O494" s="2"/>
      <c r="P494" s="2"/>
      <c r="Q494" s="2"/>
      <c r="R494" s="2"/>
    </row>
    <row r="495" spans="1:18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17"/>
      <c r="M495" s="2"/>
      <c r="N495" s="2"/>
      <c r="O495" s="2"/>
      <c r="P495" s="2"/>
      <c r="Q495" s="2"/>
      <c r="R495" s="2"/>
    </row>
    <row r="496" spans="1:18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17"/>
      <c r="M496" s="2"/>
      <c r="N496" s="2"/>
      <c r="O496" s="2"/>
      <c r="P496" s="2"/>
      <c r="Q496" s="2"/>
      <c r="R496" s="2"/>
    </row>
    <row r="497" spans="1:18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17"/>
      <c r="M497" s="2"/>
      <c r="N497" s="2"/>
      <c r="O497" s="2"/>
      <c r="P497" s="2"/>
      <c r="Q497" s="2"/>
      <c r="R497" s="2"/>
    </row>
    <row r="498" spans="1:1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17"/>
      <c r="M498" s="2"/>
      <c r="N498" s="2"/>
      <c r="O498" s="2"/>
      <c r="P498" s="2"/>
      <c r="Q498" s="2"/>
      <c r="R498" s="2"/>
    </row>
    <row r="499" spans="1:18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17"/>
      <c r="M499" s="2"/>
      <c r="N499" s="2"/>
      <c r="O499" s="2"/>
      <c r="P499" s="2"/>
      <c r="Q499" s="2"/>
      <c r="R499" s="2"/>
    </row>
    <row r="500" spans="1:18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17"/>
      <c r="M500" s="2"/>
      <c r="N500" s="2"/>
      <c r="O500" s="2"/>
      <c r="P500" s="2"/>
      <c r="Q500" s="2"/>
      <c r="R500" s="2"/>
    </row>
    <row r="501" spans="1:18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17"/>
      <c r="M501" s="2"/>
      <c r="N501" s="2"/>
      <c r="O501" s="2"/>
      <c r="P501" s="2"/>
      <c r="Q501" s="2"/>
      <c r="R501" s="2"/>
    </row>
    <row r="502" spans="1:18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17"/>
      <c r="M502" s="2"/>
      <c r="N502" s="2"/>
      <c r="O502" s="2"/>
      <c r="P502" s="2"/>
      <c r="Q502" s="2"/>
      <c r="R502" s="2"/>
    </row>
    <row r="503" spans="1:18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17"/>
      <c r="M503" s="2"/>
      <c r="N503" s="2"/>
      <c r="O503" s="2"/>
      <c r="P503" s="2"/>
      <c r="Q503" s="2"/>
      <c r="R503" s="2"/>
    </row>
    <row r="504" spans="1:18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17"/>
      <c r="M504" s="2"/>
      <c r="N504" s="2"/>
      <c r="O504" s="2"/>
      <c r="P504" s="2"/>
      <c r="Q504" s="2"/>
      <c r="R504" s="2"/>
    </row>
    <row r="505" spans="1:18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17"/>
      <c r="M505" s="2"/>
      <c r="N505" s="2"/>
      <c r="O505" s="2"/>
      <c r="P505" s="2"/>
      <c r="Q505" s="2"/>
      <c r="R505" s="2"/>
    </row>
    <row r="506" spans="1:18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17"/>
      <c r="M506" s="2"/>
      <c r="N506" s="2"/>
      <c r="O506" s="2"/>
      <c r="P506" s="2"/>
      <c r="Q506" s="2"/>
      <c r="R506" s="2"/>
    </row>
    <row r="507" spans="1:18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17"/>
      <c r="M507" s="2"/>
      <c r="N507" s="2"/>
      <c r="O507" s="2"/>
      <c r="P507" s="2"/>
      <c r="Q507" s="2"/>
      <c r="R507" s="2"/>
    </row>
    <row r="508" spans="1:1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17"/>
      <c r="M508" s="2"/>
      <c r="N508" s="2"/>
      <c r="O508" s="2"/>
      <c r="P508" s="2"/>
      <c r="Q508" s="2"/>
      <c r="R508" s="2"/>
    </row>
    <row r="509" spans="1:18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17"/>
      <c r="M509" s="2"/>
      <c r="N509" s="2"/>
      <c r="O509" s="2"/>
      <c r="P509" s="2"/>
      <c r="Q509" s="2"/>
      <c r="R509" s="2"/>
    </row>
    <row r="510" spans="1:18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17"/>
      <c r="M510" s="2"/>
      <c r="N510" s="2"/>
      <c r="O510" s="2"/>
      <c r="P510" s="2"/>
      <c r="Q510" s="2"/>
      <c r="R510" s="2"/>
    </row>
    <row r="511" spans="1:18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17"/>
      <c r="M511" s="2"/>
      <c r="N511" s="2"/>
      <c r="O511" s="2"/>
      <c r="P511" s="2"/>
      <c r="Q511" s="2"/>
      <c r="R511" s="2"/>
    </row>
    <row r="512" spans="1:18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17"/>
      <c r="M512" s="2"/>
      <c r="N512" s="2"/>
      <c r="O512" s="2"/>
      <c r="P512" s="2"/>
      <c r="Q512" s="2"/>
      <c r="R512" s="2"/>
    </row>
    <row r="513" spans="1:18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17"/>
      <c r="M513" s="2"/>
      <c r="N513" s="2"/>
      <c r="O513" s="2"/>
      <c r="P513" s="2"/>
      <c r="Q513" s="2"/>
      <c r="R513" s="2"/>
    </row>
    <row r="514" spans="1:18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17"/>
      <c r="M514" s="2"/>
      <c r="N514" s="2"/>
      <c r="O514" s="2"/>
      <c r="P514" s="2"/>
      <c r="Q514" s="2"/>
      <c r="R514" s="2"/>
    </row>
    <row r="515" spans="1:18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17"/>
      <c r="M515" s="2"/>
      <c r="N515" s="2"/>
      <c r="O515" s="2"/>
      <c r="P515" s="2"/>
      <c r="Q515" s="2"/>
      <c r="R515" s="2"/>
    </row>
    <row r="516" spans="1:18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17"/>
      <c r="M516" s="2"/>
      <c r="N516" s="2"/>
      <c r="O516" s="2"/>
      <c r="P516" s="2"/>
      <c r="Q516" s="2"/>
      <c r="R516" s="2"/>
    </row>
    <row r="517" spans="1:18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17"/>
      <c r="M517" s="2"/>
      <c r="N517" s="2"/>
      <c r="O517" s="2"/>
      <c r="P517" s="2"/>
      <c r="Q517" s="2"/>
      <c r="R517" s="2"/>
    </row>
    <row r="518" spans="1: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17"/>
      <c r="M518" s="2"/>
      <c r="N518" s="2"/>
      <c r="O518" s="2"/>
      <c r="P518" s="2"/>
      <c r="Q518" s="2"/>
      <c r="R518" s="2"/>
    </row>
    <row r="519" spans="1:18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17"/>
      <c r="M519" s="2"/>
      <c r="N519" s="2"/>
      <c r="O519" s="2"/>
      <c r="P519" s="2"/>
      <c r="Q519" s="2"/>
      <c r="R519" s="2"/>
    </row>
    <row r="520" spans="1:18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17"/>
      <c r="M520" s="2"/>
      <c r="N520" s="2"/>
      <c r="O520" s="2"/>
      <c r="P520" s="2"/>
      <c r="Q520" s="2"/>
      <c r="R520" s="2"/>
    </row>
    <row r="521" spans="1:18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17"/>
      <c r="M521" s="2"/>
      <c r="N521" s="2"/>
      <c r="O521" s="2"/>
      <c r="P521" s="2"/>
      <c r="Q521" s="2"/>
      <c r="R521" s="2"/>
    </row>
    <row r="522" spans="1:18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17"/>
      <c r="M522" s="2"/>
      <c r="N522" s="2"/>
      <c r="O522" s="2"/>
      <c r="P522" s="2"/>
      <c r="Q522" s="2"/>
      <c r="R522" s="2"/>
    </row>
    <row r="523" spans="1:18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17"/>
      <c r="M523" s="2"/>
      <c r="N523" s="2"/>
      <c r="O523" s="2"/>
      <c r="P523" s="2"/>
      <c r="Q523" s="2"/>
      <c r="R523" s="2"/>
    </row>
    <row r="524" spans="1:18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17"/>
      <c r="M524" s="2"/>
      <c r="N524" s="2"/>
      <c r="O524" s="2"/>
      <c r="P524" s="2"/>
      <c r="Q524" s="2"/>
      <c r="R524" s="2"/>
    </row>
    <row r="525" spans="1:18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17"/>
      <c r="M525" s="2"/>
      <c r="N525" s="2"/>
      <c r="O525" s="2"/>
      <c r="P525" s="2"/>
      <c r="Q525" s="2"/>
      <c r="R525" s="2"/>
    </row>
    <row r="526" spans="1:18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17"/>
      <c r="M526" s="2"/>
      <c r="N526" s="2"/>
      <c r="O526" s="2"/>
      <c r="P526" s="2"/>
      <c r="Q526" s="2"/>
      <c r="R526" s="2"/>
    </row>
    <row r="527" spans="1:18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17"/>
      <c r="M527" s="2"/>
      <c r="N527" s="2"/>
      <c r="O527" s="2"/>
      <c r="P527" s="2"/>
      <c r="Q527" s="2"/>
      <c r="R527" s="2"/>
    </row>
    <row r="528" spans="1:1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17"/>
      <c r="M528" s="2"/>
      <c r="N528" s="2"/>
      <c r="O528" s="2"/>
      <c r="P528" s="2"/>
      <c r="Q528" s="2"/>
      <c r="R528" s="2"/>
    </row>
    <row r="529" spans="1:18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17"/>
      <c r="M529" s="2"/>
      <c r="N529" s="2"/>
      <c r="O529" s="2"/>
      <c r="P529" s="2"/>
      <c r="Q529" s="2"/>
      <c r="R529" s="2"/>
    </row>
    <row r="530" spans="1:18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17"/>
      <c r="M530" s="2"/>
      <c r="N530" s="2"/>
      <c r="O530" s="2"/>
      <c r="P530" s="2"/>
      <c r="Q530" s="2"/>
      <c r="R530" s="2"/>
    </row>
    <row r="531" spans="1:18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17"/>
      <c r="M531" s="2"/>
      <c r="N531" s="2"/>
      <c r="O531" s="2"/>
      <c r="P531" s="2"/>
      <c r="Q531" s="2"/>
      <c r="R531" s="2"/>
    </row>
    <row r="532" spans="1:18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17"/>
      <c r="M532" s="2"/>
      <c r="N532" s="2"/>
      <c r="O532" s="2"/>
      <c r="P532" s="2"/>
      <c r="Q532" s="2"/>
      <c r="R532" s="2"/>
    </row>
    <row r="533" spans="1:18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17"/>
      <c r="M533" s="2"/>
      <c r="N533" s="2"/>
      <c r="O533" s="2"/>
      <c r="P533" s="2"/>
      <c r="Q533" s="2"/>
      <c r="R533" s="2"/>
    </row>
    <row r="534" spans="1:18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17"/>
      <c r="M534" s="2"/>
      <c r="N534" s="2"/>
      <c r="O534" s="2"/>
      <c r="P534" s="2"/>
      <c r="Q534" s="2"/>
      <c r="R534" s="2"/>
    </row>
    <row r="535" spans="1:18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17"/>
      <c r="M535" s="2"/>
      <c r="N535" s="2"/>
      <c r="O535" s="2"/>
      <c r="P535" s="2"/>
      <c r="Q535" s="2"/>
      <c r="R535" s="2"/>
    </row>
    <row r="536" spans="1:18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17"/>
      <c r="M536" s="2"/>
      <c r="N536" s="2"/>
      <c r="O536" s="2"/>
      <c r="P536" s="2"/>
      <c r="Q536" s="2"/>
      <c r="R536" s="2"/>
    </row>
    <row r="537" spans="1:18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17"/>
      <c r="M537" s="2"/>
      <c r="N537" s="2"/>
      <c r="O537" s="2"/>
      <c r="P537" s="2"/>
      <c r="Q537" s="2"/>
      <c r="R537" s="2"/>
    </row>
    <row r="538" spans="1:1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17"/>
      <c r="M538" s="2"/>
      <c r="N538" s="2"/>
      <c r="O538" s="2"/>
      <c r="P538" s="2"/>
      <c r="Q538" s="2"/>
      <c r="R538" s="2"/>
    </row>
    <row r="539" spans="1:18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17"/>
      <c r="M539" s="2"/>
      <c r="N539" s="2"/>
      <c r="O539" s="2"/>
      <c r="P539" s="2"/>
      <c r="Q539" s="2"/>
      <c r="R539" s="2"/>
    </row>
    <row r="540" spans="1:18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17"/>
      <c r="M540" s="2"/>
      <c r="N540" s="2"/>
      <c r="O540" s="2"/>
      <c r="P540" s="2"/>
      <c r="Q540" s="2"/>
      <c r="R540" s="2"/>
    </row>
    <row r="541" spans="1:18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17"/>
      <c r="M541" s="2"/>
      <c r="N541" s="2"/>
      <c r="O541" s="2"/>
      <c r="P541" s="2"/>
      <c r="Q541" s="2"/>
      <c r="R541" s="2"/>
    </row>
    <row r="542" spans="1:18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17"/>
      <c r="M542" s="2"/>
      <c r="N542" s="2"/>
      <c r="O542" s="2"/>
      <c r="P542" s="2"/>
      <c r="Q542" s="2"/>
      <c r="R542" s="2"/>
    </row>
    <row r="543" spans="1:18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17"/>
      <c r="M543" s="2"/>
      <c r="N543" s="2"/>
      <c r="O543" s="2"/>
      <c r="P543" s="2"/>
      <c r="Q543" s="2"/>
      <c r="R543" s="2"/>
    </row>
    <row r="544" spans="1:18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17"/>
      <c r="M544" s="2"/>
      <c r="N544" s="2"/>
      <c r="O544" s="2"/>
      <c r="P544" s="2"/>
      <c r="Q544" s="2"/>
      <c r="R544" s="2"/>
    </row>
    <row r="545" spans="1:18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17"/>
      <c r="M545" s="2"/>
      <c r="N545" s="2"/>
      <c r="O545" s="2"/>
      <c r="P545" s="2"/>
      <c r="Q545" s="2"/>
      <c r="R545" s="2"/>
    </row>
    <row r="546" spans="1:18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17"/>
      <c r="M546" s="2"/>
      <c r="N546" s="2"/>
      <c r="O546" s="2"/>
      <c r="P546" s="2"/>
      <c r="Q546" s="2"/>
      <c r="R546" s="2"/>
    </row>
    <row r="547" spans="1:18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17"/>
      <c r="M547" s="2"/>
      <c r="N547" s="2"/>
      <c r="O547" s="2"/>
      <c r="P547" s="2"/>
      <c r="Q547" s="2"/>
      <c r="R547" s="2"/>
    </row>
    <row r="548" spans="1:1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17"/>
      <c r="M548" s="2"/>
      <c r="N548" s="2"/>
      <c r="O548" s="2"/>
      <c r="P548" s="2"/>
      <c r="Q548" s="2"/>
      <c r="R548" s="2"/>
    </row>
    <row r="549" spans="1:18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17"/>
      <c r="M549" s="2"/>
      <c r="N549" s="2"/>
      <c r="O549" s="2"/>
      <c r="P549" s="2"/>
      <c r="Q549" s="2"/>
      <c r="R549" s="2"/>
    </row>
    <row r="550" spans="1:18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17"/>
      <c r="M550" s="2"/>
      <c r="N550" s="2"/>
      <c r="O550" s="2"/>
      <c r="P550" s="2"/>
      <c r="Q550" s="2"/>
      <c r="R550" s="2"/>
    </row>
    <row r="551" spans="1:18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17"/>
      <c r="M551" s="2"/>
      <c r="N551" s="2"/>
      <c r="O551" s="2"/>
      <c r="P551" s="2"/>
      <c r="Q551" s="2"/>
      <c r="R551" s="2"/>
    </row>
    <row r="552" spans="1:18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17"/>
      <c r="M552" s="2"/>
      <c r="N552" s="2"/>
      <c r="O552" s="2"/>
      <c r="P552" s="2"/>
      <c r="Q552" s="2"/>
      <c r="R552" s="2"/>
    </row>
    <row r="553" spans="1:18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17"/>
      <c r="M553" s="2"/>
      <c r="N553" s="2"/>
      <c r="O553" s="2"/>
      <c r="P553" s="2"/>
      <c r="Q553" s="2"/>
      <c r="R553" s="2"/>
    </row>
    <row r="554" spans="1:18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17"/>
      <c r="M554" s="2"/>
      <c r="N554" s="2"/>
      <c r="O554" s="2"/>
      <c r="P554" s="2"/>
      <c r="Q554" s="2"/>
      <c r="R554" s="2"/>
    </row>
    <row r="555" spans="1:18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17"/>
      <c r="M555" s="2"/>
      <c r="N555" s="2"/>
      <c r="O555" s="2"/>
      <c r="P555" s="2"/>
      <c r="Q555" s="2"/>
      <c r="R555" s="2"/>
    </row>
    <row r="556" spans="1:18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17"/>
      <c r="M556" s="2"/>
      <c r="N556" s="2"/>
      <c r="O556" s="2"/>
      <c r="P556" s="2"/>
      <c r="Q556" s="2"/>
      <c r="R556" s="2"/>
    </row>
    <row r="557" spans="1:18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17"/>
      <c r="M557" s="2"/>
      <c r="N557" s="2"/>
      <c r="O557" s="2"/>
      <c r="P557" s="2"/>
      <c r="Q557" s="2"/>
      <c r="R557" s="2"/>
    </row>
    <row r="558" spans="1:1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17"/>
      <c r="M558" s="2"/>
      <c r="N558" s="2"/>
      <c r="O558" s="2"/>
      <c r="P558" s="2"/>
      <c r="Q558" s="2"/>
      <c r="R558" s="2"/>
    </row>
    <row r="559" spans="1:18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17"/>
      <c r="M559" s="2"/>
      <c r="N559" s="2"/>
      <c r="O559" s="2"/>
      <c r="P559" s="2"/>
      <c r="Q559" s="2"/>
      <c r="R559" s="2"/>
    </row>
    <row r="560" spans="1:18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17"/>
      <c r="M560" s="2"/>
      <c r="N560" s="2"/>
      <c r="O560" s="2"/>
      <c r="P560" s="2"/>
      <c r="Q560" s="2"/>
      <c r="R560" s="2"/>
    </row>
    <row r="561" spans="1:18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17"/>
      <c r="M561" s="2"/>
      <c r="N561" s="2"/>
      <c r="O561" s="2"/>
      <c r="P561" s="2"/>
      <c r="Q561" s="2"/>
      <c r="R561" s="2"/>
    </row>
    <row r="562" spans="1:18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17"/>
      <c r="M562" s="2"/>
      <c r="N562" s="2"/>
      <c r="O562" s="2"/>
      <c r="P562" s="2"/>
      <c r="Q562" s="2"/>
      <c r="R562" s="2"/>
    </row>
    <row r="563" spans="1:18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17"/>
      <c r="M563" s="2"/>
      <c r="N563" s="2"/>
      <c r="O563" s="2"/>
      <c r="P563" s="2"/>
      <c r="Q563" s="2"/>
      <c r="R563" s="2"/>
    </row>
    <row r="564" spans="1:18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17"/>
      <c r="M564" s="2"/>
      <c r="N564" s="2"/>
      <c r="O564" s="2"/>
      <c r="P564" s="2"/>
      <c r="Q564" s="2"/>
      <c r="R564" s="2"/>
    </row>
    <row r="565" spans="1:18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17"/>
      <c r="M565" s="2"/>
      <c r="N565" s="2"/>
      <c r="O565" s="2"/>
      <c r="P565" s="2"/>
      <c r="Q565" s="2"/>
      <c r="R565" s="2"/>
    </row>
    <row r="566" spans="1:18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17"/>
      <c r="M566" s="2"/>
      <c r="N566" s="2"/>
      <c r="O566" s="2"/>
      <c r="P566" s="2"/>
      <c r="Q566" s="2"/>
      <c r="R566" s="2"/>
    </row>
    <row r="567" spans="1:18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17"/>
      <c r="M567" s="2"/>
      <c r="N567" s="2"/>
      <c r="O567" s="2"/>
      <c r="P567" s="2"/>
      <c r="Q567" s="2"/>
      <c r="R567" s="2"/>
    </row>
    <row r="568" spans="1:1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17"/>
      <c r="M568" s="2"/>
      <c r="N568" s="2"/>
      <c r="O568" s="2"/>
      <c r="P568" s="2"/>
      <c r="Q568" s="2"/>
      <c r="R568" s="2"/>
    </row>
    <row r="569" spans="1:18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17"/>
      <c r="M569" s="2"/>
      <c r="N569" s="2"/>
      <c r="O569" s="2"/>
      <c r="P569" s="2"/>
      <c r="Q569" s="2"/>
      <c r="R569" s="2"/>
    </row>
    <row r="570" spans="1:18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17"/>
      <c r="M570" s="2"/>
      <c r="N570" s="2"/>
      <c r="O570" s="2"/>
      <c r="P570" s="2"/>
      <c r="Q570" s="2"/>
      <c r="R570" s="2"/>
    </row>
    <row r="571" spans="1:18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17"/>
      <c r="M571" s="2"/>
      <c r="N571" s="2"/>
      <c r="O571" s="2"/>
      <c r="P571" s="2"/>
      <c r="Q571" s="2"/>
      <c r="R571" s="2"/>
    </row>
    <row r="572" spans="1:18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17"/>
      <c r="M572" s="2"/>
      <c r="N572" s="2"/>
      <c r="O572" s="2"/>
      <c r="P572" s="2"/>
      <c r="Q572" s="2"/>
      <c r="R572" s="2"/>
    </row>
    <row r="573" spans="1:18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17"/>
      <c r="M573" s="2"/>
      <c r="N573" s="2"/>
      <c r="O573" s="2"/>
      <c r="P573" s="2"/>
      <c r="Q573" s="2"/>
      <c r="R573" s="2"/>
    </row>
    <row r="574" spans="1:18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17"/>
      <c r="M574" s="2"/>
      <c r="N574" s="2"/>
      <c r="O574" s="2"/>
      <c r="P574" s="2"/>
      <c r="Q574" s="2"/>
      <c r="R574" s="2"/>
    </row>
    <row r="575" spans="1:18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17"/>
      <c r="M575" s="2"/>
      <c r="N575" s="2"/>
      <c r="O575" s="2"/>
      <c r="P575" s="2"/>
      <c r="Q575" s="2"/>
      <c r="R575" s="2"/>
    </row>
    <row r="576" spans="1:18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17"/>
      <c r="M576" s="2"/>
      <c r="N576" s="2"/>
      <c r="O576" s="2"/>
      <c r="P576" s="2"/>
      <c r="Q576" s="2"/>
      <c r="R576" s="2"/>
    </row>
    <row r="577" spans="1:18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17"/>
      <c r="M577" s="2"/>
      <c r="N577" s="2"/>
      <c r="O577" s="2"/>
      <c r="P577" s="2"/>
      <c r="Q577" s="2"/>
      <c r="R577" s="2"/>
    </row>
    <row r="578" spans="1:1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17"/>
      <c r="M578" s="2"/>
      <c r="N578" s="2"/>
      <c r="O578" s="2"/>
      <c r="P578" s="2"/>
      <c r="Q578" s="2"/>
      <c r="R578" s="2"/>
    </row>
    <row r="579" spans="1:18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17"/>
      <c r="M579" s="2"/>
      <c r="N579" s="2"/>
      <c r="O579" s="2"/>
      <c r="P579" s="2"/>
      <c r="Q579" s="2"/>
      <c r="R579" s="2"/>
    </row>
    <row r="580" spans="1:18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17"/>
      <c r="M580" s="2"/>
      <c r="N580" s="2"/>
      <c r="O580" s="2"/>
      <c r="P580" s="2"/>
      <c r="Q580" s="2"/>
      <c r="R580" s="2"/>
    </row>
    <row r="581" spans="1:18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17"/>
      <c r="M581" s="2"/>
      <c r="N581" s="2"/>
      <c r="O581" s="2"/>
      <c r="P581" s="2"/>
      <c r="Q581" s="2"/>
      <c r="R581" s="2"/>
    </row>
    <row r="582" spans="1:18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17"/>
      <c r="M582" s="2"/>
      <c r="N582" s="2"/>
      <c r="O582" s="2"/>
      <c r="P582" s="2"/>
      <c r="Q582" s="2"/>
      <c r="R582" s="2"/>
    </row>
    <row r="583" spans="1:18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17"/>
      <c r="M583" s="2"/>
      <c r="N583" s="2"/>
      <c r="O583" s="2"/>
      <c r="P583" s="2"/>
      <c r="Q583" s="2"/>
      <c r="R583" s="2"/>
    </row>
    <row r="584" spans="1:18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17"/>
      <c r="M584" s="2"/>
      <c r="N584" s="2"/>
      <c r="O584" s="2"/>
      <c r="P584" s="2"/>
      <c r="Q584" s="2"/>
      <c r="R584" s="2"/>
    </row>
    <row r="585" spans="1:18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17"/>
      <c r="M585" s="2"/>
      <c r="N585" s="2"/>
      <c r="O585" s="2"/>
      <c r="P585" s="2"/>
      <c r="Q585" s="2"/>
      <c r="R585" s="2"/>
    </row>
    <row r="586" spans="1:18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17"/>
      <c r="M586" s="2"/>
      <c r="N586" s="2"/>
      <c r="O586" s="2"/>
      <c r="P586" s="2"/>
      <c r="Q586" s="2"/>
      <c r="R586" s="2"/>
    </row>
    <row r="587" spans="1:18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17"/>
      <c r="M587" s="2"/>
      <c r="N587" s="2"/>
      <c r="O587" s="2"/>
      <c r="P587" s="2"/>
      <c r="Q587" s="2"/>
      <c r="R587" s="2"/>
    </row>
    <row r="588" spans="1:1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17"/>
      <c r="M588" s="2"/>
      <c r="N588" s="2"/>
      <c r="O588" s="2"/>
      <c r="P588" s="2"/>
      <c r="Q588" s="2"/>
      <c r="R588" s="2"/>
    </row>
    <row r="589" spans="1:18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17"/>
      <c r="M589" s="2"/>
      <c r="N589" s="2"/>
      <c r="O589" s="2"/>
      <c r="P589" s="2"/>
      <c r="Q589" s="2"/>
      <c r="R589" s="2"/>
    </row>
    <row r="590" spans="1:18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17"/>
      <c r="M590" s="2"/>
      <c r="N590" s="2"/>
      <c r="O590" s="2"/>
      <c r="P590" s="2"/>
      <c r="Q590" s="2"/>
      <c r="R590" s="2"/>
    </row>
    <row r="591" spans="1:18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17"/>
      <c r="M591" s="2"/>
      <c r="N591" s="2"/>
      <c r="O591" s="2"/>
      <c r="P591" s="2"/>
      <c r="Q591" s="2"/>
      <c r="R591" s="2"/>
    </row>
    <row r="592" spans="1:18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17"/>
      <c r="M592" s="2"/>
      <c r="N592" s="2"/>
      <c r="O592" s="2"/>
      <c r="P592" s="2"/>
      <c r="Q592" s="2"/>
      <c r="R592" s="2"/>
    </row>
    <row r="593" spans="1:18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17"/>
      <c r="M593" s="2"/>
      <c r="N593" s="2"/>
      <c r="O593" s="2"/>
      <c r="P593" s="2"/>
      <c r="Q593" s="2"/>
      <c r="R593" s="2"/>
    </row>
    <row r="594" spans="1:18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17"/>
      <c r="M594" s="2"/>
      <c r="N594" s="2"/>
      <c r="O594" s="2"/>
      <c r="P594" s="2"/>
      <c r="Q594" s="2"/>
      <c r="R594" s="2"/>
    </row>
    <row r="595" spans="1:18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17"/>
      <c r="M595" s="2"/>
      <c r="N595" s="2"/>
      <c r="O595" s="2"/>
      <c r="P595" s="2"/>
      <c r="Q595" s="2"/>
      <c r="R595" s="2"/>
    </row>
    <row r="596" spans="1:18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17"/>
      <c r="M596" s="2"/>
      <c r="N596" s="2"/>
      <c r="O596" s="2"/>
      <c r="P596" s="2"/>
      <c r="Q596" s="2"/>
      <c r="R596" s="2"/>
    </row>
    <row r="597" spans="1:18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17"/>
      <c r="M597" s="2"/>
      <c r="N597" s="2"/>
      <c r="O597" s="2"/>
      <c r="P597" s="2"/>
      <c r="Q597" s="2"/>
      <c r="R597" s="2"/>
    </row>
    <row r="598" spans="1:1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17"/>
      <c r="M598" s="2"/>
      <c r="N598" s="2"/>
      <c r="O598" s="2"/>
      <c r="P598" s="2"/>
      <c r="Q598" s="2"/>
      <c r="R598" s="2"/>
    </row>
    <row r="599" spans="1:18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17"/>
      <c r="M599" s="2"/>
      <c r="N599" s="2"/>
      <c r="O599" s="2"/>
      <c r="P599" s="2"/>
      <c r="Q599" s="2"/>
      <c r="R599" s="2"/>
    </row>
    <row r="600" spans="1:18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17"/>
      <c r="M600" s="2"/>
      <c r="N600" s="2"/>
      <c r="O600" s="2"/>
      <c r="P600" s="2"/>
      <c r="Q600" s="2"/>
      <c r="R600" s="2"/>
    </row>
    <row r="601" spans="1:18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17"/>
      <c r="M601" s="2"/>
      <c r="N601" s="2"/>
      <c r="O601" s="2"/>
      <c r="P601" s="2"/>
      <c r="Q601" s="2"/>
      <c r="R601" s="2"/>
    </row>
    <row r="602" spans="1:18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17"/>
      <c r="M602" s="2"/>
      <c r="N602" s="2"/>
      <c r="O602" s="2"/>
      <c r="P602" s="2"/>
      <c r="Q602" s="2"/>
      <c r="R602" s="2"/>
    </row>
    <row r="603" spans="1:18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17"/>
      <c r="M603" s="2"/>
      <c r="N603" s="2"/>
      <c r="O603" s="2"/>
      <c r="P603" s="2"/>
      <c r="Q603" s="2"/>
      <c r="R603" s="2"/>
    </row>
    <row r="604" spans="1:18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17"/>
      <c r="M604" s="2"/>
      <c r="N604" s="2"/>
      <c r="O604" s="2"/>
      <c r="P604" s="2"/>
      <c r="Q604" s="2"/>
      <c r="R604" s="2"/>
    </row>
    <row r="605" spans="1:18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17"/>
      <c r="M605" s="2"/>
      <c r="N605" s="2"/>
      <c r="O605" s="2"/>
      <c r="P605" s="2"/>
      <c r="Q605" s="2"/>
      <c r="R605" s="2"/>
    </row>
    <row r="606" spans="1:18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17"/>
      <c r="M606" s="2"/>
      <c r="N606" s="2"/>
      <c r="O606" s="2"/>
      <c r="P606" s="2"/>
      <c r="Q606" s="2"/>
      <c r="R606" s="2"/>
    </row>
    <row r="607" spans="1:18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17"/>
      <c r="M607" s="2"/>
      <c r="N607" s="2"/>
      <c r="O607" s="2"/>
      <c r="P607" s="2"/>
      <c r="Q607" s="2"/>
      <c r="R607" s="2"/>
    </row>
    <row r="608" spans="1:1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17"/>
      <c r="M608" s="2"/>
      <c r="N608" s="2"/>
      <c r="O608" s="2"/>
      <c r="P608" s="2"/>
      <c r="Q608" s="2"/>
      <c r="R608" s="2"/>
    </row>
    <row r="609" spans="1:18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17"/>
      <c r="M609" s="2"/>
      <c r="N609" s="2"/>
      <c r="O609" s="2"/>
      <c r="P609" s="2"/>
      <c r="Q609" s="2"/>
      <c r="R609" s="2"/>
    </row>
    <row r="610" spans="1:18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17"/>
      <c r="M610" s="2"/>
      <c r="N610" s="2"/>
      <c r="O610" s="2"/>
      <c r="P610" s="2"/>
      <c r="Q610" s="2"/>
      <c r="R610" s="2"/>
    </row>
    <row r="611" spans="1:18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17"/>
      <c r="M611" s="2"/>
      <c r="N611" s="2"/>
      <c r="O611" s="2"/>
      <c r="P611" s="2"/>
      <c r="Q611" s="2"/>
      <c r="R611" s="2"/>
    </row>
    <row r="612" spans="1:18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17"/>
      <c r="M612" s="2"/>
      <c r="N612" s="2"/>
      <c r="O612" s="2"/>
      <c r="P612" s="2"/>
      <c r="Q612" s="2"/>
      <c r="R612" s="2"/>
    </row>
    <row r="613" spans="1:18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17"/>
      <c r="M613" s="2"/>
      <c r="N613" s="2"/>
      <c r="O613" s="2"/>
      <c r="P613" s="2"/>
      <c r="Q613" s="2"/>
      <c r="R613" s="2"/>
    </row>
    <row r="614" spans="1:18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17"/>
      <c r="M614" s="2"/>
      <c r="N614" s="2"/>
      <c r="O614" s="2"/>
      <c r="P614" s="2"/>
      <c r="Q614" s="2"/>
      <c r="R614" s="2"/>
    </row>
    <row r="615" spans="1:18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17"/>
      <c r="M615" s="2"/>
      <c r="N615" s="2"/>
      <c r="O615" s="2"/>
      <c r="P615" s="2"/>
      <c r="Q615" s="2"/>
      <c r="R615" s="2"/>
    </row>
    <row r="616" spans="1:18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17"/>
      <c r="M616" s="2"/>
      <c r="N616" s="2"/>
      <c r="O616" s="2"/>
      <c r="P616" s="2"/>
      <c r="Q616" s="2"/>
      <c r="R616" s="2"/>
    </row>
    <row r="617" spans="1:18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17"/>
      <c r="M617" s="2"/>
      <c r="N617" s="2"/>
      <c r="O617" s="2"/>
      <c r="P617" s="2"/>
      <c r="Q617" s="2"/>
      <c r="R617" s="2"/>
    </row>
    <row r="618" spans="1: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17"/>
      <c r="M618" s="2"/>
      <c r="N618" s="2"/>
      <c r="O618" s="2"/>
      <c r="P618" s="2"/>
      <c r="Q618" s="2"/>
      <c r="R618" s="2"/>
    </row>
    <row r="619" spans="1:18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17"/>
      <c r="M619" s="2"/>
      <c r="N619" s="2"/>
      <c r="O619" s="2"/>
      <c r="P619" s="2"/>
      <c r="Q619" s="2"/>
      <c r="R619" s="2"/>
    </row>
    <row r="620" spans="1:18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17"/>
      <c r="M620" s="2"/>
      <c r="N620" s="2"/>
      <c r="O620" s="2"/>
      <c r="P620" s="2"/>
      <c r="Q620" s="2"/>
      <c r="R620" s="2"/>
    </row>
    <row r="621" spans="1:18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17"/>
      <c r="M621" s="2"/>
      <c r="N621" s="2"/>
      <c r="O621" s="2"/>
      <c r="P621" s="2"/>
      <c r="Q621" s="2"/>
      <c r="R621" s="2"/>
    </row>
    <row r="622" spans="1:18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17"/>
      <c r="M622" s="2"/>
      <c r="N622" s="2"/>
      <c r="O622" s="2"/>
      <c r="P622" s="2"/>
      <c r="Q622" s="2"/>
      <c r="R622" s="2"/>
    </row>
    <row r="623" spans="1:18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17"/>
      <c r="M623" s="2"/>
      <c r="N623" s="2"/>
      <c r="O623" s="2"/>
      <c r="P623" s="2"/>
      <c r="Q623" s="2"/>
      <c r="R623" s="2"/>
    </row>
    <row r="624" spans="1:18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17"/>
      <c r="M624" s="2"/>
      <c r="N624" s="2"/>
      <c r="O624" s="2"/>
      <c r="P624" s="2"/>
      <c r="Q624" s="2"/>
      <c r="R624" s="2"/>
    </row>
    <row r="625" spans="1:18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17"/>
      <c r="M625" s="2"/>
      <c r="N625" s="2"/>
      <c r="O625" s="2"/>
      <c r="P625" s="2"/>
      <c r="Q625" s="2"/>
      <c r="R625" s="2"/>
    </row>
    <row r="626" spans="1:18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17"/>
      <c r="M626" s="2"/>
      <c r="N626" s="2"/>
      <c r="O626" s="2"/>
      <c r="P626" s="2"/>
      <c r="Q626" s="2"/>
      <c r="R626" s="2"/>
    </row>
    <row r="627" spans="1:18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17"/>
      <c r="M627" s="2"/>
      <c r="N627" s="2"/>
      <c r="O627" s="2"/>
      <c r="P627" s="2"/>
      <c r="Q627" s="2"/>
      <c r="R627" s="2"/>
    </row>
    <row r="628" spans="1:1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17"/>
      <c r="M628" s="2"/>
      <c r="N628" s="2"/>
      <c r="O628" s="2"/>
      <c r="P628" s="2"/>
      <c r="Q628" s="2"/>
      <c r="R628" s="2"/>
    </row>
    <row r="629" spans="1:18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17"/>
      <c r="M629" s="2"/>
      <c r="N629" s="2"/>
      <c r="O629" s="2"/>
      <c r="P629" s="2"/>
      <c r="Q629" s="2"/>
      <c r="R629" s="2"/>
    </row>
    <row r="630" spans="1:18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17"/>
      <c r="M630" s="2"/>
      <c r="N630" s="2"/>
      <c r="O630" s="2"/>
      <c r="P630" s="2"/>
      <c r="Q630" s="2"/>
      <c r="R630" s="2"/>
    </row>
    <row r="631" spans="1:18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17"/>
      <c r="M631" s="2"/>
      <c r="N631" s="2"/>
      <c r="O631" s="2"/>
      <c r="P631" s="2"/>
      <c r="Q631" s="2"/>
      <c r="R631" s="2"/>
    </row>
    <row r="632" spans="1:18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17"/>
      <c r="M632" s="2"/>
      <c r="N632" s="2"/>
      <c r="O632" s="2"/>
      <c r="P632" s="2"/>
      <c r="Q632" s="2"/>
      <c r="R632" s="2"/>
    </row>
    <row r="633" spans="1:18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17"/>
      <c r="M633" s="2"/>
      <c r="N633" s="2"/>
      <c r="O633" s="2"/>
      <c r="P633" s="2"/>
      <c r="Q633" s="2"/>
      <c r="R633" s="2"/>
    </row>
    <row r="634" spans="1:18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17"/>
      <c r="M634" s="2"/>
      <c r="N634" s="2"/>
      <c r="O634" s="2"/>
      <c r="P634" s="2"/>
      <c r="Q634" s="2"/>
      <c r="R634" s="2"/>
    </row>
    <row r="635" spans="1:18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17"/>
      <c r="M635" s="2"/>
      <c r="N635" s="2"/>
      <c r="O635" s="2"/>
      <c r="P635" s="2"/>
      <c r="Q635" s="2"/>
      <c r="R635" s="2"/>
    </row>
    <row r="636" spans="1:18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17"/>
      <c r="M636" s="2"/>
      <c r="N636" s="2"/>
      <c r="O636" s="2"/>
      <c r="P636" s="2"/>
      <c r="Q636" s="2"/>
      <c r="R636" s="2"/>
    </row>
    <row r="637" spans="1:18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17"/>
      <c r="M637" s="2"/>
      <c r="N637" s="2"/>
      <c r="O637" s="2"/>
      <c r="P637" s="2"/>
      <c r="Q637" s="2"/>
      <c r="R637" s="2"/>
    </row>
    <row r="638" spans="1:1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17"/>
      <c r="M638" s="2"/>
      <c r="N638" s="2"/>
      <c r="O638" s="2"/>
      <c r="P638" s="2"/>
      <c r="Q638" s="2"/>
      <c r="R638" s="2"/>
    </row>
    <row r="639" spans="1:18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17"/>
      <c r="M639" s="2"/>
      <c r="N639" s="2"/>
      <c r="O639" s="2"/>
      <c r="P639" s="2"/>
      <c r="Q639" s="2"/>
      <c r="R639" s="2"/>
    </row>
    <row r="640" spans="1:18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17"/>
      <c r="M640" s="2"/>
      <c r="N640" s="2"/>
      <c r="O640" s="2"/>
      <c r="P640" s="2"/>
      <c r="Q640" s="2"/>
      <c r="R640" s="2"/>
    </row>
    <row r="641" spans="1:18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17"/>
      <c r="M641" s="2"/>
      <c r="N641" s="2"/>
      <c r="O641" s="2"/>
      <c r="P641" s="2"/>
      <c r="Q641" s="2"/>
      <c r="R641" s="2"/>
    </row>
    <row r="642" spans="1:18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17"/>
      <c r="M642" s="2"/>
      <c r="N642" s="2"/>
      <c r="O642" s="2"/>
      <c r="P642" s="2"/>
      <c r="Q642" s="2"/>
      <c r="R642" s="2"/>
    </row>
    <row r="643" spans="1:18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17"/>
      <c r="M643" s="2"/>
      <c r="N643" s="2"/>
      <c r="O643" s="2"/>
      <c r="P643" s="2"/>
      <c r="Q643" s="2"/>
      <c r="R643" s="2"/>
    </row>
    <row r="644" spans="1:18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17"/>
      <c r="M644" s="2"/>
      <c r="N644" s="2"/>
      <c r="O644" s="2"/>
      <c r="P644" s="2"/>
      <c r="Q644" s="2"/>
      <c r="R644" s="2"/>
    </row>
    <row r="645" spans="1:18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17"/>
      <c r="M645" s="2"/>
      <c r="N645" s="2"/>
      <c r="O645" s="2"/>
      <c r="P645" s="2"/>
      <c r="Q645" s="2"/>
      <c r="R645" s="2"/>
    </row>
    <row r="646" spans="1:18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17"/>
      <c r="M646" s="2"/>
      <c r="N646" s="2"/>
      <c r="O646" s="2"/>
      <c r="P646" s="2"/>
      <c r="Q646" s="2"/>
      <c r="R646" s="2"/>
    </row>
    <row r="647" spans="1:18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17"/>
      <c r="M647" s="2"/>
      <c r="N647" s="2"/>
      <c r="O647" s="2"/>
      <c r="P647" s="2"/>
      <c r="Q647" s="2"/>
      <c r="R647" s="2"/>
    </row>
    <row r="648" spans="1:1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17"/>
      <c r="M648" s="2"/>
      <c r="N648" s="2"/>
      <c r="O648" s="2"/>
      <c r="P648" s="2"/>
      <c r="Q648" s="2"/>
      <c r="R648" s="2"/>
    </row>
    <row r="649" spans="1:18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17"/>
      <c r="M649" s="2"/>
      <c r="N649" s="2"/>
      <c r="O649" s="2"/>
      <c r="P649" s="2"/>
      <c r="Q649" s="2"/>
      <c r="R649" s="2"/>
    </row>
    <row r="650" spans="1:18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17"/>
      <c r="M650" s="2"/>
      <c r="N650" s="2"/>
      <c r="O650" s="2"/>
      <c r="P650" s="2"/>
      <c r="Q650" s="2"/>
      <c r="R650" s="2"/>
    </row>
    <row r="651" spans="1:18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17"/>
      <c r="M651" s="2"/>
      <c r="N651" s="2"/>
      <c r="O651" s="2"/>
      <c r="P651" s="2"/>
      <c r="Q651" s="2"/>
      <c r="R651" s="2"/>
    </row>
    <row r="652" spans="1:18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17"/>
      <c r="M652" s="2"/>
      <c r="N652" s="2"/>
      <c r="O652" s="2"/>
      <c r="P652" s="2"/>
      <c r="Q652" s="2"/>
      <c r="R652" s="2"/>
    </row>
    <row r="653" spans="1:18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17"/>
      <c r="M653" s="2"/>
      <c r="N653" s="2"/>
      <c r="O653" s="2"/>
      <c r="P653" s="2"/>
      <c r="Q653" s="2"/>
      <c r="R653" s="2"/>
    </row>
    <row r="654" spans="1:18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17"/>
      <c r="M654" s="2"/>
      <c r="N654" s="2"/>
      <c r="O654" s="2"/>
      <c r="P654" s="2"/>
      <c r="Q654" s="2"/>
      <c r="R654" s="2"/>
    </row>
    <row r="655" spans="1:18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17"/>
      <c r="M655" s="2"/>
      <c r="N655" s="2"/>
      <c r="O655" s="2"/>
      <c r="P655" s="2"/>
      <c r="Q655" s="2"/>
      <c r="R655" s="2"/>
    </row>
    <row r="656" spans="1:18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17"/>
      <c r="M656" s="2"/>
      <c r="N656" s="2"/>
      <c r="O656" s="2"/>
      <c r="P656" s="2"/>
      <c r="Q656" s="2"/>
      <c r="R656" s="2"/>
    </row>
    <row r="657" spans="1:18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17"/>
      <c r="M657" s="2"/>
      <c r="N657" s="2"/>
      <c r="O657" s="2"/>
      <c r="P657" s="2"/>
      <c r="Q657" s="2"/>
      <c r="R657" s="2"/>
    </row>
    <row r="658" spans="1:1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17"/>
      <c r="M658" s="2"/>
      <c r="N658" s="2"/>
      <c r="O658" s="2"/>
      <c r="P658" s="2"/>
      <c r="Q658" s="2"/>
      <c r="R658" s="2"/>
    </row>
    <row r="659" spans="1:18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17"/>
      <c r="M659" s="2"/>
      <c r="N659" s="2"/>
      <c r="O659" s="2"/>
      <c r="P659" s="2"/>
      <c r="Q659" s="2"/>
      <c r="R659" s="2"/>
    </row>
    <row r="660" spans="1:18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17"/>
      <c r="M660" s="2"/>
      <c r="N660" s="2"/>
      <c r="O660" s="2"/>
      <c r="P660" s="2"/>
      <c r="Q660" s="2"/>
      <c r="R660" s="2"/>
    </row>
    <row r="661" spans="1:18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17"/>
      <c r="M661" s="2"/>
      <c r="N661" s="2"/>
      <c r="O661" s="2"/>
      <c r="P661" s="2"/>
      <c r="Q661" s="2"/>
      <c r="R661" s="2"/>
    </row>
    <row r="662" spans="1:18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17"/>
      <c r="M662" s="2"/>
      <c r="N662" s="2"/>
      <c r="O662" s="2"/>
      <c r="P662" s="2"/>
      <c r="Q662" s="2"/>
      <c r="R662" s="2"/>
    </row>
    <row r="663" spans="1:18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17"/>
      <c r="M663" s="2"/>
      <c r="N663" s="2"/>
      <c r="O663" s="2"/>
      <c r="P663" s="2"/>
      <c r="Q663" s="2"/>
      <c r="R663" s="2"/>
    </row>
    <row r="664" spans="1:18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17"/>
      <c r="M664" s="2"/>
      <c r="N664" s="2"/>
      <c r="O664" s="2"/>
      <c r="P664" s="2"/>
      <c r="Q664" s="2"/>
      <c r="R664" s="2"/>
    </row>
    <row r="665" spans="1:18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17"/>
      <c r="M665" s="2"/>
      <c r="N665" s="2"/>
      <c r="O665" s="2"/>
      <c r="P665" s="2"/>
      <c r="Q665" s="2"/>
      <c r="R665" s="2"/>
    </row>
    <row r="666" spans="1:18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17"/>
      <c r="M666" s="2"/>
      <c r="N666" s="2"/>
      <c r="O666" s="2"/>
      <c r="P666" s="2"/>
      <c r="Q666" s="2"/>
      <c r="R666" s="2"/>
    </row>
    <row r="667" spans="1:18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17"/>
      <c r="M667" s="2"/>
      <c r="N667" s="2"/>
      <c r="O667" s="2"/>
      <c r="P667" s="2"/>
      <c r="Q667" s="2"/>
      <c r="R667" s="2"/>
    </row>
    <row r="668" spans="1:1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17"/>
      <c r="M668" s="2"/>
      <c r="N668" s="2"/>
      <c r="O668" s="2"/>
      <c r="P668" s="2"/>
      <c r="Q668" s="2"/>
      <c r="R668" s="2"/>
    </row>
    <row r="669" spans="1:18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17"/>
      <c r="M669" s="2"/>
      <c r="N669" s="2"/>
      <c r="O669" s="2"/>
      <c r="P669" s="2"/>
      <c r="Q669" s="2"/>
      <c r="R669" s="2"/>
    </row>
    <row r="670" spans="1:18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17"/>
      <c r="M670" s="2"/>
      <c r="N670" s="2"/>
      <c r="O670" s="2"/>
      <c r="P670" s="2"/>
      <c r="Q670" s="2"/>
      <c r="R670" s="2"/>
    </row>
    <row r="671" spans="1:18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17"/>
      <c r="M671" s="2"/>
      <c r="N671" s="2"/>
      <c r="O671" s="2"/>
      <c r="P671" s="2"/>
      <c r="Q671" s="2"/>
      <c r="R671" s="2"/>
    </row>
    <row r="672" spans="1:18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17"/>
      <c r="M672" s="2"/>
      <c r="N672" s="2"/>
      <c r="O672" s="2"/>
      <c r="P672" s="2"/>
      <c r="Q672" s="2"/>
      <c r="R672" s="2"/>
    </row>
    <row r="673" spans="1:18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17"/>
      <c r="M673" s="2"/>
      <c r="N673" s="2"/>
      <c r="O673" s="2"/>
      <c r="P673" s="2"/>
      <c r="Q673" s="2"/>
      <c r="R673" s="2"/>
    </row>
    <row r="674" spans="1:18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17"/>
      <c r="M674" s="2"/>
      <c r="N674" s="2"/>
      <c r="O674" s="2"/>
      <c r="P674" s="2"/>
      <c r="Q674" s="2"/>
      <c r="R674" s="2"/>
    </row>
    <row r="675" spans="1:18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17"/>
      <c r="M675" s="2"/>
      <c r="N675" s="2"/>
      <c r="O675" s="2"/>
      <c r="P675" s="2"/>
      <c r="Q675" s="2"/>
      <c r="R675" s="2"/>
    </row>
    <row r="676" spans="1:18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17"/>
      <c r="M676" s="2"/>
      <c r="N676" s="2"/>
      <c r="O676" s="2"/>
      <c r="P676" s="2"/>
      <c r="Q676" s="2"/>
      <c r="R676" s="2"/>
    </row>
    <row r="677" spans="1:18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17"/>
      <c r="M677" s="2"/>
      <c r="N677" s="2"/>
      <c r="O677" s="2"/>
      <c r="P677" s="2"/>
      <c r="Q677" s="2"/>
      <c r="R677" s="2"/>
    </row>
    <row r="678" spans="1:1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17"/>
      <c r="M678" s="2"/>
      <c r="N678" s="2"/>
      <c r="O678" s="2"/>
      <c r="P678" s="2"/>
      <c r="Q678" s="2"/>
      <c r="R678" s="2"/>
    </row>
    <row r="679" spans="1:18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17"/>
      <c r="M679" s="2"/>
      <c r="N679" s="2"/>
      <c r="O679" s="2"/>
      <c r="P679" s="2"/>
      <c r="Q679" s="2"/>
      <c r="R679" s="2"/>
    </row>
    <row r="680" spans="1:18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17"/>
      <c r="M680" s="2"/>
      <c r="N680" s="2"/>
      <c r="O680" s="2"/>
      <c r="P680" s="2"/>
      <c r="Q680" s="2"/>
      <c r="R680" s="2"/>
    </row>
    <row r="681" spans="1:18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17"/>
      <c r="M681" s="2"/>
      <c r="N681" s="2"/>
      <c r="O681" s="2"/>
      <c r="P681" s="2"/>
      <c r="Q681" s="2"/>
      <c r="R681" s="2"/>
    </row>
    <row r="682" spans="1:18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17"/>
      <c r="M682" s="2"/>
      <c r="N682" s="2"/>
      <c r="O682" s="2"/>
      <c r="P682" s="2"/>
      <c r="Q682" s="2"/>
      <c r="R682" s="2"/>
    </row>
    <row r="683" spans="1:18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17"/>
      <c r="M683" s="2"/>
      <c r="N683" s="2"/>
      <c r="O683" s="2"/>
      <c r="P683" s="2"/>
      <c r="Q683" s="2"/>
      <c r="R683" s="2"/>
    </row>
    <row r="684" spans="1:18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17"/>
      <c r="M684" s="2"/>
      <c r="N684" s="2"/>
      <c r="O684" s="2"/>
      <c r="P684" s="2"/>
      <c r="Q684" s="2"/>
      <c r="R684" s="2"/>
    </row>
    <row r="685" spans="1:18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17"/>
      <c r="M685" s="2"/>
      <c r="N685" s="2"/>
      <c r="O685" s="2"/>
      <c r="P685" s="2"/>
      <c r="Q685" s="2"/>
      <c r="R685" s="2"/>
    </row>
    <row r="686" spans="1:18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17"/>
      <c r="M686" s="2"/>
      <c r="N686" s="2"/>
      <c r="O686" s="2"/>
      <c r="P686" s="2"/>
      <c r="Q686" s="2"/>
      <c r="R686" s="2"/>
    </row>
    <row r="687" spans="1:18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17"/>
      <c r="M687" s="2"/>
      <c r="N687" s="2"/>
      <c r="O687" s="2"/>
      <c r="P687" s="2"/>
      <c r="Q687" s="2"/>
      <c r="R687" s="2"/>
    </row>
    <row r="688" spans="1:1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17"/>
      <c r="M688" s="2"/>
      <c r="N688" s="2"/>
      <c r="O688" s="2"/>
      <c r="P688" s="2"/>
      <c r="Q688" s="2"/>
      <c r="R688" s="2"/>
    </row>
    <row r="689" spans="1:18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17"/>
      <c r="M689" s="2"/>
      <c r="N689" s="2"/>
      <c r="O689" s="2"/>
      <c r="P689" s="2"/>
      <c r="Q689" s="2"/>
      <c r="R689" s="2"/>
    </row>
    <row r="690" spans="1:18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17"/>
      <c r="M690" s="2"/>
      <c r="N690" s="2"/>
      <c r="O690" s="2"/>
      <c r="P690" s="2"/>
      <c r="Q690" s="2"/>
      <c r="R690" s="2"/>
    </row>
    <row r="691" spans="1:18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17"/>
      <c r="M691" s="2"/>
      <c r="N691" s="2"/>
      <c r="O691" s="2"/>
      <c r="P691" s="2"/>
      <c r="Q691" s="2"/>
      <c r="R691" s="2"/>
    </row>
    <row r="692" spans="1:18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17"/>
      <c r="M692" s="2"/>
      <c r="N692" s="2"/>
      <c r="O692" s="2"/>
      <c r="P692" s="2"/>
      <c r="Q692" s="2"/>
      <c r="R692" s="2"/>
    </row>
    <row r="693" spans="1:18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17"/>
      <c r="M693" s="2"/>
      <c r="N693" s="2"/>
      <c r="O693" s="2"/>
      <c r="P693" s="2"/>
      <c r="Q693" s="2"/>
      <c r="R693" s="2"/>
    </row>
    <row r="694" spans="1:18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17"/>
      <c r="M694" s="2"/>
      <c r="N694" s="2"/>
      <c r="O694" s="2"/>
      <c r="P694" s="2"/>
      <c r="Q694" s="2"/>
      <c r="R694" s="2"/>
    </row>
    <row r="695" spans="1:18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17"/>
      <c r="M695" s="2"/>
      <c r="N695" s="2"/>
      <c r="O695" s="2"/>
      <c r="P695" s="2"/>
      <c r="Q695" s="2"/>
      <c r="R695" s="2"/>
    </row>
    <row r="696" spans="1:18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17"/>
      <c r="M696" s="2"/>
      <c r="N696" s="2"/>
      <c r="O696" s="2"/>
      <c r="P696" s="2"/>
      <c r="Q696" s="2"/>
      <c r="R696" s="2"/>
    </row>
    <row r="697" spans="1:18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17"/>
      <c r="M697" s="2"/>
      <c r="N697" s="2"/>
      <c r="O697" s="2"/>
      <c r="P697" s="2"/>
      <c r="Q697" s="2"/>
      <c r="R697" s="2"/>
    </row>
    <row r="698" spans="1:1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17"/>
      <c r="M698" s="2"/>
      <c r="N698" s="2"/>
      <c r="O698" s="2"/>
      <c r="P698" s="2"/>
      <c r="Q698" s="2"/>
      <c r="R698" s="2"/>
    </row>
    <row r="699" spans="1:18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17"/>
      <c r="M699" s="2"/>
      <c r="N699" s="2"/>
      <c r="O699" s="2"/>
      <c r="P699" s="2"/>
      <c r="Q699" s="2"/>
      <c r="R699" s="2"/>
    </row>
    <row r="700" spans="1:18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17"/>
      <c r="M700" s="2"/>
      <c r="N700" s="2"/>
      <c r="O700" s="2"/>
      <c r="P700" s="2"/>
      <c r="Q700" s="2"/>
      <c r="R700" s="2"/>
    </row>
    <row r="701" spans="1:18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17"/>
      <c r="M701" s="2"/>
      <c r="N701" s="2"/>
      <c r="O701" s="2"/>
      <c r="P701" s="2"/>
      <c r="Q701" s="2"/>
      <c r="R701" s="2"/>
    </row>
    <row r="702" spans="1:18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17"/>
      <c r="M702" s="2"/>
      <c r="N702" s="2"/>
      <c r="O702" s="2"/>
      <c r="P702" s="2"/>
      <c r="Q702" s="2"/>
      <c r="R702" s="2"/>
    </row>
    <row r="703" spans="1:18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17"/>
      <c r="M703" s="2"/>
      <c r="N703" s="2"/>
      <c r="O703" s="2"/>
      <c r="P703" s="2"/>
      <c r="Q703" s="2"/>
      <c r="R703" s="2"/>
    </row>
    <row r="704" spans="1:18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17"/>
      <c r="M704" s="2"/>
      <c r="N704" s="2"/>
      <c r="O704" s="2"/>
      <c r="P704" s="2"/>
      <c r="Q704" s="2"/>
      <c r="R704" s="2"/>
    </row>
    <row r="705" spans="1:18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17"/>
      <c r="M705" s="2"/>
      <c r="N705" s="2"/>
      <c r="O705" s="2"/>
      <c r="P705" s="2"/>
      <c r="Q705" s="2"/>
      <c r="R705" s="2"/>
    </row>
    <row r="706" spans="1:18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17"/>
      <c r="M706" s="2"/>
      <c r="N706" s="2"/>
      <c r="O706" s="2"/>
      <c r="P706" s="2"/>
      <c r="Q706" s="2"/>
      <c r="R706" s="2"/>
    </row>
    <row r="707" spans="1:18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17"/>
      <c r="M707" s="2"/>
      <c r="N707" s="2"/>
      <c r="O707" s="2"/>
      <c r="P707" s="2"/>
      <c r="Q707" s="2"/>
      <c r="R707" s="2"/>
    </row>
    <row r="708" spans="1:1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17"/>
      <c r="M708" s="2"/>
      <c r="N708" s="2"/>
      <c r="O708" s="2"/>
      <c r="P708" s="2"/>
      <c r="Q708" s="2"/>
      <c r="R708" s="2"/>
    </row>
    <row r="709" spans="1:18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17"/>
      <c r="M709" s="2"/>
      <c r="N709" s="2"/>
      <c r="O709" s="2"/>
      <c r="P709" s="2"/>
      <c r="Q709" s="2"/>
      <c r="R709" s="2"/>
    </row>
    <row r="710" spans="1:18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17"/>
      <c r="M710" s="2"/>
      <c r="N710" s="2"/>
      <c r="O710" s="2"/>
      <c r="P710" s="2"/>
      <c r="Q710" s="2"/>
      <c r="R710" s="2"/>
    </row>
    <row r="711" spans="1:18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17"/>
      <c r="M711" s="2"/>
      <c r="N711" s="2"/>
      <c r="O711" s="2"/>
      <c r="P711" s="2"/>
      <c r="Q711" s="2"/>
      <c r="R711" s="2"/>
    </row>
    <row r="712" spans="1:18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17"/>
      <c r="M712" s="2"/>
      <c r="N712" s="2"/>
      <c r="O712" s="2"/>
      <c r="P712" s="2"/>
      <c r="Q712" s="2"/>
      <c r="R712" s="2"/>
    </row>
    <row r="713" spans="1:18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17"/>
      <c r="M713" s="2"/>
      <c r="N713" s="2"/>
      <c r="O713" s="2"/>
      <c r="P713" s="2"/>
      <c r="Q713" s="2"/>
      <c r="R713" s="2"/>
    </row>
    <row r="714" spans="1:18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17"/>
      <c r="M714" s="2"/>
      <c r="N714" s="2"/>
      <c r="O714" s="2"/>
      <c r="P714" s="2"/>
      <c r="Q714" s="2"/>
      <c r="R714" s="2"/>
    </row>
    <row r="715" spans="1:18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17"/>
      <c r="M715" s="2"/>
      <c r="N715" s="2"/>
      <c r="O715" s="2"/>
      <c r="P715" s="2"/>
      <c r="Q715" s="2"/>
      <c r="R715" s="2"/>
    </row>
    <row r="716" spans="1:18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17"/>
      <c r="M716" s="2"/>
      <c r="N716" s="2"/>
      <c r="O716" s="2"/>
      <c r="P716" s="2"/>
      <c r="Q716" s="2"/>
      <c r="R716" s="2"/>
    </row>
    <row r="717" spans="1:18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17"/>
      <c r="M717" s="2"/>
      <c r="N717" s="2"/>
      <c r="O717" s="2"/>
      <c r="P717" s="2"/>
      <c r="Q717" s="2"/>
      <c r="R717" s="2"/>
    </row>
    <row r="718" spans="1: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17"/>
      <c r="M718" s="2"/>
      <c r="N718" s="2"/>
      <c r="O718" s="2"/>
      <c r="P718" s="2"/>
      <c r="Q718" s="2"/>
      <c r="R718" s="2"/>
    </row>
    <row r="719" spans="1:18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17"/>
      <c r="M719" s="2"/>
      <c r="N719" s="2"/>
      <c r="O719" s="2"/>
      <c r="P719" s="2"/>
      <c r="Q719" s="2"/>
      <c r="R719" s="2"/>
    </row>
    <row r="720" spans="1:18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17"/>
      <c r="M720" s="2"/>
      <c r="N720" s="2"/>
      <c r="O720" s="2"/>
      <c r="P720" s="2"/>
      <c r="Q720" s="2"/>
      <c r="R720" s="2"/>
    </row>
    <row r="721" spans="1:18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17"/>
      <c r="M721" s="2"/>
      <c r="N721" s="2"/>
      <c r="O721" s="2"/>
      <c r="P721" s="2"/>
      <c r="Q721" s="2"/>
      <c r="R721" s="2"/>
    </row>
    <row r="722" spans="1:18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17"/>
      <c r="M722" s="2"/>
      <c r="N722" s="2"/>
      <c r="O722" s="2"/>
      <c r="P722" s="2"/>
      <c r="Q722" s="2"/>
      <c r="R722" s="2"/>
    </row>
    <row r="723" spans="1:18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17"/>
      <c r="M723" s="2"/>
      <c r="N723" s="2"/>
      <c r="O723" s="2"/>
      <c r="P723" s="2"/>
      <c r="Q723" s="2"/>
      <c r="R723" s="2"/>
    </row>
    <row r="724" spans="1:18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17"/>
      <c r="M724" s="2"/>
      <c r="N724" s="2"/>
      <c r="O724" s="2"/>
      <c r="P724" s="2"/>
      <c r="Q724" s="2"/>
      <c r="R724" s="2"/>
    </row>
    <row r="725" spans="1:18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17"/>
      <c r="M725" s="2"/>
      <c r="N725" s="2"/>
      <c r="O725" s="2"/>
      <c r="P725" s="2"/>
      <c r="Q725" s="2"/>
      <c r="R725" s="2"/>
    </row>
    <row r="726" spans="1:18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17"/>
      <c r="M726" s="2"/>
      <c r="N726" s="2"/>
      <c r="O726" s="2"/>
      <c r="P726" s="2"/>
      <c r="Q726" s="2"/>
      <c r="R726" s="2"/>
    </row>
    <row r="727" spans="1:18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17"/>
      <c r="M727" s="2"/>
      <c r="N727" s="2"/>
      <c r="O727" s="2"/>
      <c r="P727" s="2"/>
      <c r="Q727" s="2"/>
      <c r="R727" s="2"/>
    </row>
    <row r="728" spans="1:1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17"/>
      <c r="M728" s="2"/>
      <c r="N728" s="2"/>
      <c r="O728" s="2"/>
      <c r="P728" s="2"/>
      <c r="Q728" s="2"/>
      <c r="R728" s="2"/>
    </row>
    <row r="729" spans="1:18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17"/>
      <c r="M729" s="2"/>
      <c r="N729" s="2"/>
      <c r="O729" s="2"/>
      <c r="P729" s="2"/>
      <c r="Q729" s="2"/>
      <c r="R729" s="2"/>
    </row>
    <row r="730" spans="1:18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17"/>
      <c r="M730" s="2"/>
      <c r="N730" s="2"/>
      <c r="O730" s="2"/>
      <c r="P730" s="2"/>
      <c r="Q730" s="2"/>
      <c r="R730" s="2"/>
    </row>
    <row r="731" spans="1:18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17"/>
      <c r="M731" s="2"/>
      <c r="N731" s="2"/>
      <c r="O731" s="2"/>
      <c r="P731" s="2"/>
      <c r="Q731" s="2"/>
      <c r="R731" s="2"/>
    </row>
    <row r="732" spans="1:18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17"/>
      <c r="M732" s="2"/>
      <c r="N732" s="2"/>
      <c r="O732" s="2"/>
      <c r="P732" s="2"/>
      <c r="Q732" s="2"/>
      <c r="R732" s="2"/>
    </row>
    <row r="733" spans="1:18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17"/>
      <c r="M733" s="2"/>
      <c r="N733" s="2"/>
      <c r="O733" s="2"/>
      <c r="P733" s="2"/>
      <c r="Q733" s="2"/>
      <c r="R733" s="2"/>
    </row>
    <row r="734" spans="1:18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17"/>
      <c r="M734" s="2"/>
      <c r="N734" s="2"/>
      <c r="O734" s="2"/>
      <c r="P734" s="2"/>
      <c r="Q734" s="2"/>
      <c r="R734" s="2"/>
    </row>
    <row r="735" spans="1:18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17"/>
      <c r="M735" s="2"/>
      <c r="N735" s="2"/>
      <c r="O735" s="2"/>
      <c r="P735" s="2"/>
      <c r="Q735" s="2"/>
      <c r="R735" s="2"/>
    </row>
    <row r="736" spans="1:18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17"/>
      <c r="M736" s="2"/>
      <c r="N736" s="2"/>
      <c r="O736" s="2"/>
      <c r="P736" s="2"/>
      <c r="Q736" s="2"/>
      <c r="R736" s="2"/>
    </row>
    <row r="737" spans="1:18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17"/>
      <c r="M737" s="2"/>
      <c r="N737" s="2"/>
      <c r="O737" s="2"/>
      <c r="P737" s="2"/>
      <c r="Q737" s="2"/>
      <c r="R737" s="2"/>
    </row>
    <row r="738" spans="1:1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17"/>
      <c r="M738" s="2"/>
      <c r="N738" s="2"/>
      <c r="O738" s="2"/>
      <c r="P738" s="2"/>
      <c r="Q738" s="2"/>
      <c r="R738" s="2"/>
    </row>
    <row r="739" spans="1:18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17"/>
      <c r="M739" s="2"/>
      <c r="N739" s="2"/>
      <c r="O739" s="2"/>
      <c r="P739" s="2"/>
      <c r="Q739" s="2"/>
      <c r="R739" s="2"/>
    </row>
    <row r="740" spans="1:18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17"/>
      <c r="M740" s="2"/>
      <c r="N740" s="2"/>
      <c r="O740" s="2"/>
      <c r="P740" s="2"/>
      <c r="Q740" s="2"/>
      <c r="R740" s="2"/>
    </row>
    <row r="741" spans="1:18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17"/>
      <c r="M741" s="2"/>
      <c r="N741" s="2"/>
      <c r="O741" s="2"/>
      <c r="P741" s="2"/>
      <c r="Q741" s="2"/>
      <c r="R741" s="2"/>
    </row>
    <row r="742" spans="1:18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17"/>
      <c r="M742" s="2"/>
      <c r="N742" s="2"/>
      <c r="O742" s="2"/>
      <c r="P742" s="2"/>
      <c r="Q742" s="2"/>
      <c r="R742" s="2"/>
    </row>
    <row r="743" spans="1:18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17"/>
      <c r="M743" s="2"/>
      <c r="N743" s="2"/>
      <c r="O743" s="2"/>
      <c r="P743" s="2"/>
      <c r="Q743" s="2"/>
      <c r="R743" s="2"/>
    </row>
    <row r="744" spans="1:18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17"/>
      <c r="M744" s="2"/>
      <c r="N744" s="2"/>
      <c r="O744" s="2"/>
      <c r="P744" s="2"/>
      <c r="Q744" s="2"/>
      <c r="R744" s="2"/>
    </row>
    <row r="745" spans="1:18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17"/>
      <c r="M745" s="2"/>
      <c r="N745" s="2"/>
      <c r="O745" s="2"/>
      <c r="P745" s="2"/>
      <c r="Q745" s="2"/>
      <c r="R745" s="2"/>
    </row>
    <row r="746" spans="1:18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17"/>
      <c r="M746" s="2"/>
      <c r="N746" s="2"/>
      <c r="O746" s="2"/>
      <c r="P746" s="2"/>
      <c r="Q746" s="2"/>
      <c r="R746" s="2"/>
    </row>
    <row r="747" spans="1:18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17"/>
      <c r="M747" s="2"/>
      <c r="N747" s="2"/>
      <c r="O747" s="2"/>
      <c r="P747" s="2"/>
      <c r="Q747" s="2"/>
      <c r="R747" s="2"/>
    </row>
    <row r="748" spans="1:1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17"/>
      <c r="M748" s="2"/>
      <c r="N748" s="2"/>
      <c r="O748" s="2"/>
      <c r="P748" s="2"/>
      <c r="Q748" s="2"/>
      <c r="R748" s="2"/>
    </row>
    <row r="749" spans="1:18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17"/>
      <c r="M749" s="2"/>
      <c r="N749" s="2"/>
      <c r="O749" s="2"/>
      <c r="P749" s="2"/>
      <c r="Q749" s="2"/>
      <c r="R749" s="2"/>
    </row>
    <row r="750" spans="1:18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17"/>
      <c r="M750" s="2"/>
      <c r="N750" s="2"/>
      <c r="O750" s="2"/>
      <c r="P750" s="2"/>
      <c r="Q750" s="2"/>
      <c r="R750" s="2"/>
    </row>
    <row r="751" spans="1:18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17"/>
      <c r="M751" s="2"/>
      <c r="N751" s="2"/>
      <c r="O751" s="2"/>
      <c r="P751" s="2"/>
      <c r="Q751" s="2"/>
      <c r="R751" s="2"/>
    </row>
    <row r="752" spans="1:18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17"/>
      <c r="M752" s="2"/>
      <c r="N752" s="2"/>
      <c r="O752" s="2"/>
      <c r="P752" s="2"/>
      <c r="Q752" s="2"/>
      <c r="R752" s="2"/>
    </row>
    <row r="753" spans="1:18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17"/>
      <c r="M753" s="2"/>
      <c r="N753" s="2"/>
      <c r="O753" s="2"/>
      <c r="P753" s="2"/>
      <c r="Q753" s="2"/>
      <c r="R753" s="2"/>
    </row>
    <row r="754" spans="1:18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17"/>
      <c r="M754" s="2"/>
      <c r="N754" s="2"/>
      <c r="O754" s="2"/>
      <c r="P754" s="2"/>
      <c r="Q754" s="2"/>
      <c r="R754" s="2"/>
    </row>
    <row r="755" spans="1:18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17"/>
      <c r="M755" s="2"/>
      <c r="N755" s="2"/>
      <c r="O755" s="2"/>
      <c r="P755" s="2"/>
      <c r="Q755" s="2"/>
      <c r="R755" s="2"/>
    </row>
    <row r="756" spans="1:18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17"/>
      <c r="M756" s="2"/>
      <c r="N756" s="2"/>
      <c r="O756" s="2"/>
      <c r="P756" s="2"/>
      <c r="Q756" s="2"/>
      <c r="R756" s="2"/>
    </row>
    <row r="757" spans="1:18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17"/>
      <c r="M757" s="2"/>
      <c r="N757" s="2"/>
      <c r="O757" s="2"/>
      <c r="P757" s="2"/>
      <c r="Q757" s="2"/>
      <c r="R757" s="2"/>
    </row>
    <row r="758" spans="1:1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17"/>
      <c r="M758" s="2"/>
      <c r="N758" s="2"/>
      <c r="O758" s="2"/>
      <c r="P758" s="2"/>
      <c r="Q758" s="2"/>
      <c r="R758" s="2"/>
    </row>
    <row r="759" spans="1:18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17"/>
      <c r="M759" s="2"/>
      <c r="N759" s="2"/>
      <c r="O759" s="2"/>
      <c r="P759" s="2"/>
      <c r="Q759" s="2"/>
      <c r="R759" s="2"/>
    </row>
    <row r="760" spans="1:18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17"/>
      <c r="M760" s="2"/>
      <c r="N760" s="2"/>
      <c r="O760" s="2"/>
      <c r="P760" s="2"/>
      <c r="Q760" s="2"/>
      <c r="R760" s="2"/>
    </row>
    <row r="761" spans="1:18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17"/>
      <c r="M761" s="2"/>
      <c r="N761" s="2"/>
      <c r="O761" s="2"/>
      <c r="P761" s="2"/>
      <c r="Q761" s="2"/>
      <c r="R761" s="2"/>
    </row>
    <row r="762" spans="1:18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17"/>
      <c r="M762" s="2"/>
      <c r="N762" s="2"/>
      <c r="O762" s="2"/>
      <c r="P762" s="2"/>
      <c r="Q762" s="2"/>
      <c r="R762" s="2"/>
    </row>
    <row r="763" spans="1:18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17"/>
      <c r="M763" s="2"/>
      <c r="N763" s="2"/>
      <c r="O763" s="2"/>
      <c r="P763" s="2"/>
      <c r="Q763" s="2"/>
      <c r="R763" s="2"/>
    </row>
    <row r="764" spans="1:18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17"/>
      <c r="M764" s="2"/>
      <c r="N764" s="2"/>
      <c r="O764" s="2"/>
      <c r="P764" s="2"/>
      <c r="Q764" s="2"/>
      <c r="R764" s="2"/>
    </row>
    <row r="765" spans="1:18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17"/>
      <c r="M765" s="2"/>
      <c r="N765" s="2"/>
      <c r="O765" s="2"/>
      <c r="P765" s="2"/>
      <c r="Q765" s="2"/>
      <c r="R765" s="2"/>
    </row>
    <row r="766" spans="1:18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17"/>
      <c r="M766" s="2"/>
      <c r="N766" s="2"/>
      <c r="O766" s="2"/>
      <c r="P766" s="2"/>
      <c r="Q766" s="2"/>
      <c r="R766" s="2"/>
    </row>
    <row r="767" spans="1:18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17"/>
      <c r="M767" s="2"/>
      <c r="N767" s="2"/>
      <c r="O767" s="2"/>
      <c r="P767" s="2"/>
      <c r="Q767" s="2"/>
      <c r="R767" s="2"/>
    </row>
    <row r="768" spans="1:1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17"/>
      <c r="M768" s="2"/>
      <c r="N768" s="2"/>
      <c r="O768" s="2"/>
      <c r="P768" s="2"/>
      <c r="Q768" s="2"/>
      <c r="R768" s="2"/>
    </row>
    <row r="769" spans="1:18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17"/>
      <c r="M769" s="2"/>
      <c r="N769" s="2"/>
      <c r="O769" s="2"/>
      <c r="P769" s="2"/>
      <c r="Q769" s="2"/>
      <c r="R769" s="2"/>
    </row>
    <row r="770" spans="1:18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17"/>
      <c r="M770" s="2"/>
      <c r="N770" s="2"/>
      <c r="O770" s="2"/>
      <c r="P770" s="2"/>
      <c r="Q770" s="2"/>
      <c r="R770" s="2"/>
    </row>
    <row r="771" spans="1:18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17"/>
      <c r="M771" s="2"/>
      <c r="N771" s="2"/>
      <c r="O771" s="2"/>
      <c r="P771" s="2"/>
      <c r="Q771" s="2"/>
      <c r="R771" s="2"/>
    </row>
    <row r="772" spans="1:18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17"/>
      <c r="M772" s="2"/>
      <c r="N772" s="2"/>
      <c r="O772" s="2"/>
      <c r="P772" s="2"/>
      <c r="Q772" s="2"/>
      <c r="R772" s="2"/>
    </row>
    <row r="773" spans="1:18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17"/>
      <c r="M773" s="2"/>
      <c r="N773" s="2"/>
      <c r="O773" s="2"/>
      <c r="P773" s="2"/>
      <c r="Q773" s="2"/>
      <c r="R773" s="2"/>
    </row>
    <row r="774" spans="1:18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17"/>
      <c r="M774" s="2"/>
      <c r="N774" s="2"/>
      <c r="O774" s="2"/>
      <c r="P774" s="2"/>
      <c r="Q774" s="2"/>
      <c r="R774" s="2"/>
    </row>
    <row r="775" spans="1:18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17"/>
      <c r="M775" s="2"/>
      <c r="N775" s="2"/>
      <c r="O775" s="2"/>
      <c r="P775" s="2"/>
      <c r="Q775" s="2"/>
      <c r="R775" s="2"/>
    </row>
    <row r="776" spans="1:18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17"/>
      <c r="M776" s="2"/>
      <c r="N776" s="2"/>
      <c r="O776" s="2"/>
      <c r="P776" s="2"/>
      <c r="Q776" s="2"/>
      <c r="R776" s="2"/>
    </row>
    <row r="777" spans="1:18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17"/>
      <c r="M777" s="2"/>
      <c r="N777" s="2"/>
      <c r="O777" s="2"/>
      <c r="P777" s="2"/>
      <c r="Q777" s="2"/>
      <c r="R777" s="2"/>
    </row>
    <row r="778" spans="1:1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17"/>
      <c r="M778" s="2"/>
      <c r="N778" s="2"/>
      <c r="O778" s="2"/>
      <c r="P778" s="2"/>
      <c r="Q778" s="2"/>
      <c r="R778" s="2"/>
    </row>
    <row r="779" spans="1:18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17"/>
      <c r="M779" s="2"/>
      <c r="N779" s="2"/>
      <c r="O779" s="2"/>
      <c r="P779" s="2"/>
      <c r="Q779" s="2"/>
      <c r="R779" s="2"/>
    </row>
    <row r="780" spans="1:18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17"/>
      <c r="M780" s="2"/>
      <c r="N780" s="2"/>
      <c r="O780" s="2"/>
      <c r="P780" s="2"/>
      <c r="Q780" s="2"/>
      <c r="R780" s="2"/>
    </row>
    <row r="781" spans="1:18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17"/>
      <c r="M781" s="2"/>
      <c r="N781" s="2"/>
      <c r="O781" s="2"/>
      <c r="P781" s="2"/>
      <c r="Q781" s="2"/>
      <c r="R781" s="2"/>
    </row>
    <row r="782" spans="1:18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17"/>
      <c r="M782" s="2"/>
      <c r="N782" s="2"/>
      <c r="O782" s="2"/>
      <c r="P782" s="2"/>
      <c r="Q782" s="2"/>
      <c r="R782" s="2"/>
    </row>
    <row r="783" spans="1:18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17"/>
      <c r="M783" s="2"/>
      <c r="N783" s="2"/>
      <c r="O783" s="2"/>
      <c r="P783" s="2"/>
      <c r="Q783" s="2"/>
      <c r="R783" s="2"/>
    </row>
    <row r="784" spans="1:18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17"/>
      <c r="M784" s="2"/>
      <c r="N784" s="2"/>
      <c r="O784" s="2"/>
      <c r="P784" s="2"/>
      <c r="Q784" s="2"/>
      <c r="R784" s="2"/>
    </row>
    <row r="785" spans="1:18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17"/>
      <c r="M785" s="2"/>
      <c r="N785" s="2"/>
      <c r="O785" s="2"/>
      <c r="P785" s="2"/>
      <c r="Q785" s="2"/>
      <c r="R785" s="2"/>
    </row>
    <row r="786" spans="1:18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17"/>
      <c r="M786" s="2"/>
      <c r="N786" s="2"/>
      <c r="O786" s="2"/>
      <c r="P786" s="2"/>
      <c r="Q786" s="2"/>
      <c r="R786" s="2"/>
    </row>
    <row r="787" spans="1:18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17"/>
      <c r="M787" s="2"/>
      <c r="N787" s="2"/>
      <c r="O787" s="2"/>
      <c r="P787" s="2"/>
      <c r="Q787" s="2"/>
      <c r="R787" s="2"/>
    </row>
    <row r="788" spans="1:1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17"/>
      <c r="M788" s="2"/>
      <c r="N788" s="2"/>
      <c r="O788" s="2"/>
      <c r="P788" s="2"/>
      <c r="Q788" s="2"/>
      <c r="R788" s="2"/>
    </row>
    <row r="789" spans="1:18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17"/>
      <c r="M789" s="2"/>
      <c r="N789" s="2"/>
      <c r="O789" s="2"/>
      <c r="P789" s="2"/>
      <c r="Q789" s="2"/>
      <c r="R789" s="2"/>
    </row>
    <row r="790" spans="1:18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17"/>
      <c r="M790" s="2"/>
      <c r="N790" s="2"/>
      <c r="O790" s="2"/>
      <c r="P790" s="2"/>
      <c r="Q790" s="2"/>
      <c r="R790" s="2"/>
    </row>
    <row r="791" spans="1:18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17"/>
      <c r="M791" s="2"/>
      <c r="N791" s="2"/>
      <c r="O791" s="2"/>
      <c r="P791" s="2"/>
      <c r="Q791" s="2"/>
      <c r="R791" s="2"/>
    </row>
    <row r="792" spans="1:18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17"/>
      <c r="M792" s="2"/>
      <c r="N792" s="2"/>
      <c r="O792" s="2"/>
      <c r="P792" s="2"/>
      <c r="Q792" s="2"/>
      <c r="R792" s="2"/>
    </row>
    <row r="793" spans="1:18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17"/>
      <c r="M793" s="2"/>
      <c r="N793" s="2"/>
      <c r="O793" s="2"/>
      <c r="P793" s="2"/>
      <c r="Q793" s="2"/>
      <c r="R793" s="2"/>
    </row>
    <row r="794" spans="1:18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17"/>
      <c r="M794" s="2"/>
      <c r="N794" s="2"/>
      <c r="O794" s="2"/>
      <c r="P794" s="2"/>
      <c r="Q794" s="2"/>
      <c r="R794" s="2"/>
    </row>
    <row r="795" spans="1:18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17"/>
      <c r="M795" s="2"/>
      <c r="N795" s="2"/>
      <c r="O795" s="2"/>
      <c r="P795" s="2"/>
      <c r="Q795" s="2"/>
      <c r="R795" s="2"/>
    </row>
    <row r="796" spans="1:18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17"/>
      <c r="M796" s="2"/>
      <c r="N796" s="2"/>
      <c r="O796" s="2"/>
      <c r="P796" s="2"/>
      <c r="Q796" s="2"/>
      <c r="R796" s="2"/>
    </row>
    <row r="797" spans="1:18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17"/>
      <c r="M797" s="2"/>
      <c r="N797" s="2"/>
      <c r="O797" s="2"/>
      <c r="P797" s="2"/>
      <c r="Q797" s="2"/>
      <c r="R797" s="2"/>
    </row>
    <row r="798" spans="1:1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17"/>
      <c r="M798" s="2"/>
      <c r="N798" s="2"/>
      <c r="O798" s="2"/>
      <c r="P798" s="2"/>
      <c r="Q798" s="2"/>
      <c r="R798" s="2"/>
    </row>
    <row r="799" spans="1:18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17"/>
      <c r="M799" s="2"/>
      <c r="N799" s="2"/>
      <c r="O799" s="2"/>
      <c r="P799" s="2"/>
      <c r="Q799" s="2"/>
      <c r="R799" s="2"/>
    </row>
    <row r="800" spans="1:18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17"/>
      <c r="M800" s="2"/>
      <c r="N800" s="2"/>
      <c r="O800" s="2"/>
      <c r="P800" s="2"/>
      <c r="Q800" s="2"/>
      <c r="R800" s="2"/>
    </row>
    <row r="801" spans="1:18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17"/>
      <c r="M801" s="2"/>
      <c r="N801" s="2"/>
      <c r="O801" s="2"/>
      <c r="P801" s="2"/>
      <c r="Q801" s="2"/>
      <c r="R801" s="2"/>
    </row>
    <row r="802" spans="1:18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17"/>
      <c r="M802" s="2"/>
      <c r="N802" s="2"/>
      <c r="O802" s="2"/>
      <c r="P802" s="2"/>
      <c r="Q802" s="2"/>
      <c r="R802" s="2"/>
    </row>
    <row r="803" spans="1:18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17"/>
      <c r="M803" s="2"/>
      <c r="N803" s="2"/>
      <c r="O803" s="2"/>
      <c r="P803" s="2"/>
      <c r="Q803" s="2"/>
      <c r="R803" s="2"/>
    </row>
    <row r="804" spans="1:18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17"/>
      <c r="M804" s="2"/>
      <c r="N804" s="2"/>
      <c r="O804" s="2"/>
      <c r="P804" s="2"/>
      <c r="Q804" s="2"/>
      <c r="R804" s="2"/>
    </row>
    <row r="805" spans="1:18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17"/>
      <c r="M805" s="2"/>
      <c r="N805" s="2"/>
      <c r="O805" s="2"/>
      <c r="P805" s="2"/>
      <c r="Q805" s="2"/>
      <c r="R805" s="2"/>
    </row>
    <row r="806" spans="1:18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17"/>
      <c r="M806" s="2"/>
      <c r="N806" s="2"/>
      <c r="O806" s="2"/>
      <c r="P806" s="2"/>
      <c r="Q806" s="2"/>
      <c r="R806" s="2"/>
    </row>
    <row r="807" spans="1:18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17"/>
      <c r="M807" s="2"/>
      <c r="N807" s="2"/>
      <c r="O807" s="2"/>
      <c r="P807" s="2"/>
      <c r="Q807" s="2"/>
      <c r="R807" s="2"/>
    </row>
    <row r="808" spans="1:1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17"/>
      <c r="M808" s="2"/>
      <c r="N808" s="2"/>
      <c r="O808" s="2"/>
      <c r="P808" s="2"/>
      <c r="Q808" s="2"/>
      <c r="R808" s="2"/>
    </row>
    <row r="809" spans="1:18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17"/>
      <c r="M809" s="2"/>
      <c r="N809" s="2"/>
      <c r="O809" s="2"/>
      <c r="P809" s="2"/>
      <c r="Q809" s="2"/>
      <c r="R809" s="2"/>
    </row>
    <row r="810" spans="1:18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17"/>
      <c r="M810" s="2"/>
      <c r="N810" s="2"/>
      <c r="O810" s="2"/>
      <c r="P810" s="2"/>
      <c r="Q810" s="2"/>
      <c r="R810" s="2"/>
    </row>
    <row r="811" spans="1:18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17"/>
      <c r="M811" s="2"/>
      <c r="N811" s="2"/>
      <c r="O811" s="2"/>
      <c r="P811" s="2"/>
      <c r="Q811" s="2"/>
      <c r="R811" s="2"/>
    </row>
    <row r="812" spans="1:18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17"/>
      <c r="M812" s="2"/>
      <c r="N812" s="2"/>
      <c r="O812" s="2"/>
      <c r="P812" s="2"/>
      <c r="Q812" s="2"/>
      <c r="R812" s="2"/>
    </row>
    <row r="813" spans="1:18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17"/>
      <c r="M813" s="2"/>
      <c r="N813" s="2"/>
      <c r="O813" s="2"/>
      <c r="P813" s="2"/>
      <c r="Q813" s="2"/>
      <c r="R813" s="2"/>
    </row>
    <row r="814" spans="1:18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17"/>
      <c r="M814" s="2"/>
      <c r="N814" s="2"/>
      <c r="O814" s="2"/>
      <c r="P814" s="2"/>
      <c r="Q814" s="2"/>
      <c r="R814" s="2"/>
    </row>
    <row r="815" spans="1:18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17"/>
      <c r="M815" s="2"/>
      <c r="N815" s="2"/>
      <c r="O815" s="2"/>
      <c r="P815" s="2"/>
      <c r="Q815" s="2"/>
      <c r="R815" s="2"/>
    </row>
    <row r="816" spans="1:18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17"/>
      <c r="M816" s="2"/>
      <c r="N816" s="2"/>
      <c r="O816" s="2"/>
      <c r="P816" s="2"/>
      <c r="Q816" s="2"/>
      <c r="R816" s="2"/>
    </row>
    <row r="817" spans="1:18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17"/>
      <c r="M817" s="2"/>
      <c r="N817" s="2"/>
      <c r="O817" s="2"/>
      <c r="P817" s="2"/>
      <c r="Q817" s="2"/>
      <c r="R817" s="2"/>
    </row>
    <row r="818" spans="1: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17"/>
      <c r="M818" s="2"/>
      <c r="N818" s="2"/>
      <c r="O818" s="2"/>
      <c r="P818" s="2"/>
      <c r="Q818" s="2"/>
      <c r="R818" s="2"/>
    </row>
    <row r="819" spans="1:18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17"/>
      <c r="M819" s="2"/>
      <c r="N819" s="2"/>
      <c r="O819" s="2"/>
      <c r="P819" s="2"/>
      <c r="Q819" s="2"/>
      <c r="R819" s="2"/>
    </row>
    <row r="820" spans="1:18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17"/>
      <c r="M820" s="2"/>
      <c r="N820" s="2"/>
      <c r="O820" s="2"/>
      <c r="P820" s="2"/>
      <c r="Q820" s="2"/>
      <c r="R820" s="2"/>
    </row>
    <row r="821" spans="1:18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17"/>
      <c r="M821" s="2"/>
      <c r="N821" s="2"/>
      <c r="O821" s="2"/>
      <c r="P821" s="2"/>
      <c r="Q821" s="2"/>
      <c r="R821" s="2"/>
    </row>
    <row r="822" spans="1:18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17"/>
      <c r="M822" s="2"/>
      <c r="N822" s="2"/>
      <c r="O822" s="2"/>
      <c r="P822" s="2"/>
      <c r="Q822" s="2"/>
      <c r="R822" s="2"/>
    </row>
    <row r="823" spans="1:18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17"/>
      <c r="M823" s="2"/>
      <c r="N823" s="2"/>
      <c r="O823" s="2"/>
      <c r="P823" s="2"/>
      <c r="Q823" s="2"/>
      <c r="R823" s="2"/>
    </row>
    <row r="824" spans="1:18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17"/>
      <c r="M824" s="2"/>
      <c r="N824" s="2"/>
      <c r="O824" s="2"/>
      <c r="P824" s="2"/>
      <c r="Q824" s="2"/>
      <c r="R824" s="2"/>
    </row>
    <row r="825" spans="1:18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17"/>
      <c r="M825" s="2"/>
      <c r="N825" s="2"/>
      <c r="O825" s="2"/>
      <c r="P825" s="2"/>
      <c r="Q825" s="2"/>
      <c r="R825" s="2"/>
    </row>
    <row r="826" spans="1:18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17"/>
      <c r="M826" s="2"/>
      <c r="N826" s="2"/>
      <c r="O826" s="2"/>
      <c r="P826" s="2"/>
      <c r="Q826" s="2"/>
      <c r="R826" s="2"/>
    </row>
    <row r="827" spans="1:18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17"/>
      <c r="M827" s="2"/>
      <c r="N827" s="2"/>
      <c r="O827" s="2"/>
      <c r="P827" s="2"/>
      <c r="Q827" s="2"/>
      <c r="R827" s="2"/>
    </row>
    <row r="828" spans="1:1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17"/>
      <c r="M828" s="2"/>
      <c r="N828" s="2"/>
      <c r="O828" s="2"/>
      <c r="P828" s="2"/>
      <c r="Q828" s="2"/>
      <c r="R828" s="2"/>
    </row>
    <row r="829" spans="1:18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17"/>
      <c r="M829" s="2"/>
      <c r="N829" s="2"/>
      <c r="O829" s="2"/>
      <c r="P829" s="2"/>
      <c r="Q829" s="2"/>
      <c r="R829" s="2"/>
    </row>
    <row r="830" spans="1:18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17"/>
      <c r="M830" s="2"/>
      <c r="N830" s="2"/>
      <c r="O830" s="2"/>
      <c r="P830" s="2"/>
      <c r="Q830" s="2"/>
      <c r="R830" s="2"/>
    </row>
    <row r="831" spans="1:18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17"/>
      <c r="M831" s="2"/>
      <c r="N831" s="2"/>
      <c r="O831" s="2"/>
      <c r="P831" s="2"/>
      <c r="Q831" s="2"/>
      <c r="R831" s="2"/>
    </row>
    <row r="832" spans="1:18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17"/>
      <c r="M832" s="2"/>
      <c r="N832" s="2"/>
      <c r="O832" s="2"/>
      <c r="P832" s="2"/>
      <c r="Q832" s="2"/>
      <c r="R832" s="2"/>
    </row>
    <row r="833" spans="1:18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17"/>
      <c r="M833" s="2"/>
      <c r="N833" s="2"/>
      <c r="O833" s="2"/>
      <c r="P833" s="2"/>
      <c r="Q833" s="2"/>
      <c r="R833" s="2"/>
    </row>
    <row r="834" spans="1:18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17"/>
      <c r="M834" s="2"/>
      <c r="N834" s="2"/>
      <c r="O834" s="2"/>
      <c r="P834" s="2"/>
      <c r="Q834" s="2"/>
      <c r="R834" s="2"/>
    </row>
    <row r="835" spans="1:18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17"/>
      <c r="M835" s="2"/>
      <c r="N835" s="2"/>
      <c r="O835" s="2"/>
      <c r="P835" s="2"/>
      <c r="Q835" s="2"/>
      <c r="R835" s="2"/>
    </row>
    <row r="836" spans="1:18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17"/>
      <c r="M836" s="2"/>
      <c r="N836" s="2"/>
      <c r="O836" s="2"/>
      <c r="P836" s="2"/>
      <c r="Q836" s="2"/>
      <c r="R836" s="2"/>
    </row>
    <row r="837" spans="1:18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17"/>
      <c r="M837" s="2"/>
      <c r="N837" s="2"/>
      <c r="O837" s="2"/>
      <c r="P837" s="2"/>
      <c r="Q837" s="2"/>
      <c r="R837" s="2"/>
    </row>
    <row r="838" spans="1:1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17"/>
      <c r="M838" s="2"/>
      <c r="N838" s="2"/>
      <c r="O838" s="2"/>
      <c r="P838" s="2"/>
      <c r="Q838" s="2"/>
      <c r="R838" s="2"/>
    </row>
    <row r="839" spans="1:18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17"/>
      <c r="M839" s="2"/>
      <c r="N839" s="2"/>
      <c r="O839" s="2"/>
      <c r="P839" s="2"/>
      <c r="Q839" s="2"/>
      <c r="R839" s="2"/>
    </row>
    <row r="840" spans="1:18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17"/>
      <c r="M840" s="2"/>
      <c r="N840" s="2"/>
      <c r="O840" s="2"/>
      <c r="P840" s="2"/>
      <c r="Q840" s="2"/>
      <c r="R840" s="2"/>
    </row>
    <row r="841" spans="1:18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17"/>
      <c r="M841" s="2"/>
      <c r="N841" s="2"/>
      <c r="O841" s="2"/>
      <c r="P841" s="2"/>
      <c r="Q841" s="2"/>
      <c r="R841" s="2"/>
    </row>
    <row r="842" spans="1:18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17"/>
      <c r="M842" s="2"/>
      <c r="N842" s="2"/>
      <c r="O842" s="2"/>
      <c r="P842" s="2"/>
      <c r="Q842" s="2"/>
      <c r="R842" s="2"/>
    </row>
    <row r="843" spans="1:18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17"/>
      <c r="M843" s="2"/>
      <c r="N843" s="2"/>
      <c r="O843" s="2"/>
      <c r="P843" s="2"/>
      <c r="Q843" s="2"/>
      <c r="R843" s="2"/>
    </row>
    <row r="844" spans="1:18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17"/>
      <c r="M844" s="2"/>
      <c r="N844" s="2"/>
      <c r="O844" s="2"/>
      <c r="P844" s="2"/>
      <c r="Q844" s="2"/>
      <c r="R844" s="2"/>
    </row>
    <row r="845" spans="1:18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17"/>
      <c r="M845" s="2"/>
      <c r="N845" s="2"/>
      <c r="O845" s="2"/>
      <c r="P845" s="2"/>
      <c r="Q845" s="2"/>
      <c r="R845" s="2"/>
    </row>
    <row r="846" spans="1:18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17"/>
      <c r="M846" s="2"/>
      <c r="N846" s="2"/>
      <c r="O846" s="2"/>
      <c r="P846" s="2"/>
      <c r="Q846" s="2"/>
      <c r="R846" s="2"/>
    </row>
    <row r="847" spans="1:18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17"/>
      <c r="M847" s="2"/>
      <c r="N847" s="2"/>
      <c r="O847" s="2"/>
      <c r="P847" s="2"/>
      <c r="Q847" s="2"/>
      <c r="R847" s="2"/>
    </row>
    <row r="848" spans="1:1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17"/>
      <c r="M848" s="2"/>
      <c r="N848" s="2"/>
      <c r="O848" s="2"/>
      <c r="P848" s="2"/>
      <c r="Q848" s="2"/>
      <c r="R848" s="2"/>
    </row>
    <row r="849" spans="1:18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17"/>
      <c r="M849" s="2"/>
      <c r="N849" s="2"/>
      <c r="O849" s="2"/>
      <c r="P849" s="2"/>
      <c r="Q849" s="2"/>
      <c r="R849" s="2"/>
    </row>
    <row r="850" spans="1:18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17"/>
      <c r="M850" s="2"/>
      <c r="N850" s="2"/>
      <c r="O850" s="2"/>
      <c r="P850" s="2"/>
      <c r="Q850" s="2"/>
      <c r="R850" s="2"/>
    </row>
    <row r="851" spans="1:18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17"/>
      <c r="M851" s="2"/>
      <c r="N851" s="2"/>
      <c r="O851" s="2"/>
      <c r="P851" s="2"/>
      <c r="Q851" s="2"/>
      <c r="R851" s="2"/>
    </row>
    <row r="852" spans="1:18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17"/>
      <c r="M852" s="2"/>
      <c r="N852" s="2"/>
      <c r="O852" s="2"/>
      <c r="P852" s="2"/>
      <c r="Q852" s="2"/>
      <c r="R852" s="2"/>
    </row>
    <row r="853" spans="1:18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17"/>
      <c r="M853" s="2"/>
      <c r="N853" s="2"/>
      <c r="O853" s="2"/>
      <c r="P853" s="2"/>
      <c r="Q853" s="2"/>
      <c r="R853" s="2"/>
    </row>
    <row r="854" spans="1:18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17"/>
      <c r="M854" s="2"/>
      <c r="N854" s="2"/>
      <c r="O854" s="2"/>
      <c r="P854" s="2"/>
      <c r="Q854" s="2"/>
      <c r="R854" s="2"/>
    </row>
    <row r="855" spans="1:18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17"/>
      <c r="M855" s="2"/>
      <c r="N855" s="2"/>
      <c r="O855" s="2"/>
      <c r="P855" s="2"/>
      <c r="Q855" s="2"/>
      <c r="R855" s="2"/>
    </row>
    <row r="856" spans="1:18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17"/>
      <c r="M856" s="2"/>
      <c r="N856" s="2"/>
      <c r="O856" s="2"/>
      <c r="P856" s="2"/>
      <c r="Q856" s="2"/>
      <c r="R856" s="2"/>
    </row>
    <row r="857" spans="1:18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17"/>
      <c r="M857" s="2"/>
      <c r="N857" s="2"/>
      <c r="O857" s="2"/>
      <c r="P857" s="2"/>
      <c r="Q857" s="2"/>
      <c r="R857" s="2"/>
    </row>
    <row r="858" spans="1:1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17"/>
      <c r="M858" s="2"/>
      <c r="N858" s="2"/>
      <c r="O858" s="2"/>
      <c r="P858" s="2"/>
      <c r="Q858" s="2"/>
      <c r="R858" s="2"/>
    </row>
    <row r="859" spans="1:18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17"/>
      <c r="M859" s="2"/>
      <c r="N859" s="2"/>
      <c r="O859" s="2"/>
      <c r="P859" s="2"/>
      <c r="Q859" s="2"/>
      <c r="R859" s="2"/>
    </row>
    <row r="860" spans="1:18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17"/>
      <c r="M860" s="2"/>
      <c r="N860" s="2"/>
      <c r="O860" s="2"/>
      <c r="P860" s="2"/>
      <c r="Q860" s="2"/>
      <c r="R860" s="2"/>
    </row>
    <row r="861" spans="1:18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17"/>
      <c r="M861" s="2"/>
      <c r="N861" s="2"/>
      <c r="O861" s="2"/>
      <c r="P861" s="2"/>
      <c r="Q861" s="2"/>
      <c r="R861" s="2"/>
    </row>
    <row r="862" spans="1:18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17"/>
      <c r="M862" s="2"/>
      <c r="N862" s="2"/>
      <c r="O862" s="2"/>
      <c r="P862" s="2"/>
      <c r="Q862" s="2"/>
      <c r="R862" s="2"/>
    </row>
    <row r="863" spans="1:18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17"/>
      <c r="M863" s="2"/>
      <c r="N863" s="2"/>
      <c r="O863" s="2"/>
      <c r="P863" s="2"/>
      <c r="Q863" s="2"/>
      <c r="R863" s="2"/>
    </row>
    <row r="864" spans="1:18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17"/>
      <c r="M864" s="2"/>
      <c r="N864" s="2"/>
      <c r="O864" s="2"/>
      <c r="P864" s="2"/>
      <c r="Q864" s="2"/>
      <c r="R864" s="2"/>
    </row>
    <row r="865" spans="1:18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17"/>
      <c r="M865" s="2"/>
      <c r="N865" s="2"/>
      <c r="O865" s="2"/>
      <c r="P865" s="2"/>
      <c r="Q865" s="2"/>
      <c r="R865" s="2"/>
    </row>
    <row r="866" spans="1:18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17"/>
      <c r="M866" s="2"/>
      <c r="N866" s="2"/>
      <c r="O866" s="2"/>
      <c r="P866" s="2"/>
      <c r="Q866" s="2"/>
      <c r="R866" s="2"/>
    </row>
    <row r="867" spans="1:18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17"/>
      <c r="M867" s="2"/>
      <c r="N867" s="2"/>
      <c r="O867" s="2"/>
      <c r="P867" s="2"/>
      <c r="Q867" s="2"/>
      <c r="R867" s="2"/>
    </row>
    <row r="868" spans="1:1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17"/>
      <c r="M868" s="2"/>
      <c r="N868" s="2"/>
      <c r="O868" s="2"/>
      <c r="P868" s="2"/>
      <c r="Q868" s="2"/>
      <c r="R868" s="2"/>
    </row>
    <row r="869" spans="1:18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17"/>
      <c r="M869" s="2"/>
      <c r="N869" s="2"/>
      <c r="O869" s="2"/>
      <c r="P869" s="2"/>
      <c r="Q869" s="2"/>
      <c r="R869" s="2"/>
    </row>
    <row r="870" spans="1:18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17"/>
      <c r="M870" s="2"/>
      <c r="N870" s="2"/>
      <c r="O870" s="2"/>
      <c r="P870" s="2"/>
      <c r="Q870" s="2"/>
      <c r="R870" s="2"/>
    </row>
    <row r="871" spans="1:18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17"/>
      <c r="M871" s="2"/>
      <c r="N871" s="2"/>
      <c r="O871" s="2"/>
      <c r="P871" s="2"/>
      <c r="Q871" s="2"/>
      <c r="R871" s="2"/>
    </row>
    <row r="872" spans="1:18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17"/>
      <c r="M872" s="2"/>
      <c r="N872" s="2"/>
      <c r="O872" s="2"/>
      <c r="P872" s="2"/>
      <c r="Q872" s="2"/>
      <c r="R872" s="2"/>
    </row>
    <row r="873" spans="1:18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17"/>
      <c r="M873" s="2"/>
      <c r="N873" s="2"/>
      <c r="O873" s="2"/>
      <c r="P873" s="2"/>
      <c r="Q873" s="2"/>
      <c r="R873" s="2"/>
    </row>
    <row r="874" spans="1:18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17"/>
      <c r="M874" s="2"/>
      <c r="N874" s="2"/>
      <c r="O874" s="2"/>
      <c r="P874" s="2"/>
      <c r="Q874" s="2"/>
      <c r="R874" s="2"/>
    </row>
    <row r="875" spans="1:18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17"/>
      <c r="M875" s="2"/>
      <c r="N875" s="2"/>
      <c r="O875" s="2"/>
      <c r="P875" s="2"/>
      <c r="Q875" s="2"/>
      <c r="R875" s="2"/>
    </row>
    <row r="876" spans="1:18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17"/>
      <c r="M876" s="2"/>
      <c r="N876" s="2"/>
      <c r="O876" s="2"/>
      <c r="P876" s="2"/>
      <c r="Q876" s="2"/>
      <c r="R876" s="2"/>
    </row>
    <row r="877" spans="1:18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17"/>
      <c r="M877" s="2"/>
      <c r="N877" s="2"/>
      <c r="O877" s="2"/>
      <c r="P877" s="2"/>
      <c r="Q877" s="2"/>
      <c r="R877" s="2"/>
    </row>
    <row r="878" spans="1:1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17"/>
      <c r="M878" s="2"/>
      <c r="N878" s="2"/>
      <c r="O878" s="2"/>
      <c r="P878" s="2"/>
      <c r="Q878" s="2"/>
      <c r="R878" s="2"/>
    </row>
    <row r="879" spans="1:18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17"/>
      <c r="M879" s="2"/>
      <c r="N879" s="2"/>
      <c r="O879" s="2"/>
      <c r="P879" s="2"/>
      <c r="Q879" s="2"/>
      <c r="R879" s="2"/>
    </row>
    <row r="880" spans="1:18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17"/>
      <c r="M880" s="2"/>
      <c r="N880" s="2"/>
      <c r="O880" s="2"/>
      <c r="P880" s="2"/>
      <c r="Q880" s="2"/>
      <c r="R880" s="2"/>
    </row>
    <row r="881" spans="1:18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17"/>
      <c r="M881" s="2"/>
      <c r="N881" s="2"/>
      <c r="O881" s="2"/>
      <c r="P881" s="2"/>
      <c r="Q881" s="2"/>
      <c r="R881" s="2"/>
    </row>
    <row r="882" spans="1:18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17"/>
      <c r="M882" s="2"/>
      <c r="N882" s="2"/>
      <c r="O882" s="2"/>
      <c r="P882" s="2"/>
      <c r="Q882" s="2"/>
      <c r="R882" s="2"/>
    </row>
    <row r="883" spans="1:18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17"/>
      <c r="M883" s="2"/>
      <c r="N883" s="2"/>
      <c r="O883" s="2"/>
      <c r="P883" s="2"/>
      <c r="Q883" s="2"/>
      <c r="R883" s="2"/>
    </row>
    <row r="884" spans="1:18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17"/>
      <c r="M884" s="2"/>
      <c r="N884" s="2"/>
      <c r="O884" s="2"/>
      <c r="P884" s="2"/>
      <c r="Q884" s="2"/>
      <c r="R884" s="2"/>
    </row>
    <row r="885" spans="1:18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17"/>
      <c r="M885" s="2"/>
      <c r="N885" s="2"/>
      <c r="O885" s="2"/>
      <c r="P885" s="2"/>
      <c r="Q885" s="2"/>
      <c r="R885" s="2"/>
    </row>
    <row r="886" spans="1:18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17"/>
      <c r="M886" s="2"/>
      <c r="N886" s="2"/>
      <c r="O886" s="2"/>
      <c r="P886" s="2"/>
      <c r="Q886" s="2"/>
      <c r="R886" s="2"/>
    </row>
    <row r="887" spans="1:18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17"/>
      <c r="M887" s="2"/>
      <c r="N887" s="2"/>
      <c r="O887" s="2"/>
      <c r="P887" s="2"/>
      <c r="Q887" s="2"/>
      <c r="R887" s="2"/>
    </row>
    <row r="888" spans="1:1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17"/>
      <c r="M888" s="2"/>
      <c r="N888" s="2"/>
      <c r="O888" s="2"/>
      <c r="P888" s="2"/>
      <c r="Q888" s="2"/>
      <c r="R888" s="2"/>
    </row>
    <row r="889" spans="1:18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17"/>
      <c r="M889" s="2"/>
      <c r="N889" s="2"/>
      <c r="O889" s="2"/>
      <c r="P889" s="2"/>
      <c r="Q889" s="2"/>
      <c r="R889" s="2"/>
    </row>
    <row r="890" spans="1:18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17"/>
      <c r="M890" s="2"/>
      <c r="N890" s="2"/>
      <c r="O890" s="2"/>
      <c r="P890" s="2"/>
      <c r="Q890" s="2"/>
      <c r="R890" s="2"/>
    </row>
    <row r="891" spans="1:18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17"/>
      <c r="M891" s="2"/>
      <c r="N891" s="2"/>
      <c r="O891" s="2"/>
      <c r="P891" s="2"/>
      <c r="Q891" s="2"/>
      <c r="R891" s="2"/>
    </row>
    <row r="892" spans="1:18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17"/>
      <c r="M892" s="2"/>
      <c r="N892" s="2"/>
      <c r="O892" s="2"/>
      <c r="P892" s="2"/>
      <c r="Q892" s="2"/>
      <c r="R892" s="2"/>
    </row>
    <row r="893" spans="1:18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17"/>
      <c r="M893" s="2"/>
      <c r="N893" s="2"/>
      <c r="O893" s="2"/>
      <c r="P893" s="2"/>
      <c r="Q893" s="2"/>
      <c r="R893" s="2"/>
    </row>
    <row r="894" spans="1:18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17"/>
      <c r="M894" s="2"/>
      <c r="N894" s="2"/>
      <c r="O894" s="2"/>
      <c r="P894" s="2"/>
      <c r="Q894" s="2"/>
      <c r="R894" s="2"/>
    </row>
    <row r="895" spans="1:18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17"/>
      <c r="M895" s="2"/>
      <c r="N895" s="2"/>
      <c r="O895" s="2"/>
      <c r="P895" s="2"/>
      <c r="Q895" s="2"/>
      <c r="R895" s="2"/>
    </row>
    <row r="896" spans="1:18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17"/>
      <c r="M896" s="2"/>
      <c r="N896" s="2"/>
      <c r="O896" s="2"/>
      <c r="P896" s="2"/>
      <c r="Q896" s="2"/>
      <c r="R896" s="2"/>
    </row>
    <row r="897" spans="1:18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17"/>
      <c r="M897" s="2"/>
      <c r="N897" s="2"/>
      <c r="O897" s="2"/>
      <c r="P897" s="2"/>
      <c r="Q897" s="2"/>
      <c r="R897" s="2"/>
    </row>
    <row r="898" spans="1:1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17"/>
      <c r="M898" s="2"/>
      <c r="N898" s="2"/>
      <c r="O898" s="2"/>
      <c r="P898" s="2"/>
      <c r="Q898" s="2"/>
      <c r="R898" s="2"/>
    </row>
    <row r="899" spans="1:18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17"/>
      <c r="M899" s="2"/>
      <c r="N899" s="2"/>
      <c r="O899" s="2"/>
      <c r="P899" s="2"/>
      <c r="Q899" s="2"/>
      <c r="R899" s="2"/>
    </row>
    <row r="900" spans="1:18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17"/>
      <c r="M900" s="2"/>
      <c r="N900" s="2"/>
      <c r="O900" s="2"/>
      <c r="P900" s="2"/>
      <c r="Q900" s="2"/>
      <c r="R900" s="2"/>
    </row>
    <row r="901" spans="1:18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17"/>
      <c r="M901" s="2"/>
      <c r="N901" s="2"/>
      <c r="O901" s="2"/>
      <c r="P901" s="2"/>
      <c r="Q901" s="2"/>
      <c r="R901" s="2"/>
    </row>
    <row r="902" spans="1:18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17"/>
      <c r="M902" s="2"/>
      <c r="N902" s="2"/>
      <c r="O902" s="2"/>
      <c r="P902" s="2"/>
      <c r="Q902" s="2"/>
      <c r="R902" s="2"/>
    </row>
    <row r="903" spans="1:18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17"/>
      <c r="M903" s="2"/>
      <c r="N903" s="2"/>
      <c r="O903" s="2"/>
      <c r="P903" s="2"/>
      <c r="Q903" s="2"/>
      <c r="R903" s="2"/>
    </row>
    <row r="904" spans="1:18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17"/>
      <c r="M904" s="2"/>
      <c r="N904" s="2"/>
      <c r="O904" s="2"/>
      <c r="P904" s="2"/>
      <c r="Q904" s="2"/>
      <c r="R904" s="2"/>
    </row>
    <row r="905" spans="1:18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17"/>
      <c r="M905" s="2"/>
      <c r="N905" s="2"/>
      <c r="O905" s="2"/>
      <c r="P905" s="2"/>
      <c r="Q905" s="2"/>
      <c r="R905" s="2"/>
    </row>
    <row r="906" spans="1:18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17"/>
      <c r="M906" s="2"/>
      <c r="N906" s="2"/>
      <c r="O906" s="2"/>
      <c r="P906" s="2"/>
      <c r="Q906" s="2"/>
      <c r="R906" s="2"/>
    </row>
    <row r="907" spans="1:18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17"/>
      <c r="M907" s="2"/>
      <c r="N907" s="2"/>
      <c r="O907" s="2"/>
      <c r="P907" s="2"/>
      <c r="Q907" s="2"/>
      <c r="R907" s="2"/>
    </row>
    <row r="908" spans="1:1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17"/>
      <c r="M908" s="2"/>
      <c r="N908" s="2"/>
      <c r="O908" s="2"/>
      <c r="P908" s="2"/>
      <c r="Q908" s="2"/>
      <c r="R908" s="2"/>
    </row>
    <row r="909" spans="1:18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17"/>
      <c r="M909" s="2"/>
      <c r="N909" s="2"/>
      <c r="O909" s="2"/>
      <c r="P909" s="2"/>
      <c r="Q909" s="2"/>
      <c r="R909" s="2"/>
    </row>
    <row r="910" spans="1:18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17"/>
      <c r="M910" s="2"/>
      <c r="N910" s="2"/>
      <c r="O910" s="2"/>
      <c r="P910" s="2"/>
      <c r="Q910" s="2"/>
      <c r="R910" s="2"/>
    </row>
    <row r="911" spans="1:18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17"/>
      <c r="M911" s="2"/>
      <c r="N911" s="2"/>
      <c r="O911" s="2"/>
      <c r="P911" s="2"/>
      <c r="Q911" s="2"/>
      <c r="R911" s="2"/>
    </row>
    <row r="912" spans="1:18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17"/>
      <c r="M912" s="2"/>
      <c r="N912" s="2"/>
      <c r="O912" s="2"/>
      <c r="P912" s="2"/>
      <c r="Q912" s="2"/>
      <c r="R912" s="2"/>
    </row>
    <row r="913" spans="1:18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17"/>
      <c r="M913" s="2"/>
      <c r="N913" s="2"/>
      <c r="O913" s="2"/>
      <c r="P913" s="2"/>
      <c r="Q913" s="2"/>
      <c r="R913" s="2"/>
    </row>
    <row r="914" spans="1:18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17"/>
      <c r="M914" s="2"/>
      <c r="N914" s="2"/>
      <c r="O914" s="2"/>
      <c r="P914" s="2"/>
      <c r="Q914" s="2"/>
      <c r="R914" s="2"/>
    </row>
    <row r="915" spans="1:18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17"/>
      <c r="M915" s="2"/>
      <c r="N915" s="2"/>
      <c r="O915" s="2"/>
      <c r="P915" s="2"/>
      <c r="Q915" s="2"/>
      <c r="R915" s="2"/>
    </row>
    <row r="916" spans="1:18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17"/>
      <c r="M916" s="2"/>
      <c r="N916" s="2"/>
      <c r="O916" s="2"/>
      <c r="P916" s="2"/>
      <c r="Q916" s="2"/>
      <c r="R916" s="2"/>
    </row>
    <row r="917" spans="1:18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17"/>
      <c r="M917" s="2"/>
      <c r="N917" s="2"/>
      <c r="O917" s="2"/>
      <c r="P917" s="2"/>
      <c r="Q917" s="2"/>
      <c r="R917" s="2"/>
    </row>
    <row r="918" spans="1: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17"/>
      <c r="M918" s="2"/>
      <c r="N918" s="2"/>
      <c r="O918" s="2"/>
      <c r="P918" s="2"/>
      <c r="Q918" s="2"/>
      <c r="R918" s="2"/>
    </row>
    <row r="919" spans="1:18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17"/>
      <c r="M919" s="2"/>
      <c r="N919" s="2"/>
      <c r="O919" s="2"/>
      <c r="P919" s="2"/>
      <c r="Q919" s="2"/>
      <c r="R919" s="2"/>
    </row>
    <row r="920" spans="1:18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17"/>
      <c r="M920" s="2"/>
      <c r="N920" s="2"/>
      <c r="O920" s="2"/>
      <c r="P920" s="2"/>
      <c r="Q920" s="2"/>
      <c r="R920" s="2"/>
    </row>
    <row r="921" spans="1:18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17"/>
      <c r="M921" s="2"/>
      <c r="N921" s="2"/>
      <c r="O921" s="2"/>
      <c r="P921" s="2"/>
      <c r="Q921" s="2"/>
      <c r="R921" s="2"/>
    </row>
    <row r="922" spans="1:18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17"/>
      <c r="M922" s="2"/>
      <c r="N922" s="2"/>
      <c r="O922" s="2"/>
      <c r="P922" s="2"/>
      <c r="Q922" s="2"/>
      <c r="R922" s="2"/>
    </row>
    <row r="923" spans="1:18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17"/>
      <c r="M923" s="2"/>
      <c r="N923" s="2"/>
      <c r="O923" s="2"/>
      <c r="P923" s="2"/>
      <c r="Q923" s="2"/>
      <c r="R923" s="2"/>
    </row>
    <row r="924" spans="1:18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17"/>
      <c r="M924" s="2"/>
      <c r="N924" s="2"/>
      <c r="O924" s="2"/>
      <c r="P924" s="2"/>
      <c r="Q924" s="2"/>
      <c r="R924" s="2"/>
    </row>
    <row r="925" spans="1:18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17"/>
      <c r="M925" s="2"/>
      <c r="N925" s="2"/>
      <c r="O925" s="2"/>
      <c r="P925" s="2"/>
      <c r="Q925" s="2"/>
      <c r="R925" s="2"/>
    </row>
    <row r="926" spans="1:18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17"/>
      <c r="M926" s="2"/>
      <c r="N926" s="2"/>
      <c r="O926" s="2"/>
      <c r="P926" s="2"/>
      <c r="Q926" s="2"/>
      <c r="R926" s="2"/>
    </row>
    <row r="927" spans="1:18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17"/>
      <c r="M927" s="2"/>
      <c r="N927" s="2"/>
      <c r="O927" s="2"/>
      <c r="P927" s="2"/>
      <c r="Q927" s="2"/>
      <c r="R927" s="2"/>
    </row>
    <row r="928" spans="1:1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17"/>
      <c r="M928" s="2"/>
      <c r="N928" s="2"/>
      <c r="O928" s="2"/>
      <c r="P928" s="2"/>
      <c r="Q928" s="2"/>
      <c r="R928" s="2"/>
    </row>
    <row r="929" spans="1:18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17"/>
      <c r="M929" s="2"/>
      <c r="N929" s="2"/>
      <c r="O929" s="2"/>
      <c r="P929" s="2"/>
      <c r="Q929" s="2"/>
      <c r="R929" s="2"/>
    </row>
    <row r="930" spans="1:18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17"/>
      <c r="M930" s="2"/>
      <c r="N930" s="2"/>
      <c r="O930" s="2"/>
      <c r="P930" s="2"/>
      <c r="Q930" s="2"/>
      <c r="R930" s="2"/>
    </row>
    <row r="931" spans="1:18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17"/>
      <c r="M931" s="2"/>
      <c r="N931" s="2"/>
      <c r="O931" s="2"/>
      <c r="P931" s="2"/>
      <c r="Q931" s="2"/>
      <c r="R931" s="2"/>
    </row>
    <row r="932" spans="1:18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17"/>
      <c r="M932" s="2"/>
      <c r="N932" s="2"/>
      <c r="O932" s="2"/>
      <c r="P932" s="2"/>
      <c r="Q932" s="2"/>
      <c r="R932" s="2"/>
    </row>
    <row r="933" spans="1:18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17"/>
      <c r="M933" s="2"/>
      <c r="N933" s="2"/>
      <c r="O933" s="2"/>
      <c r="P933" s="2"/>
      <c r="Q933" s="2"/>
      <c r="R933" s="2"/>
    </row>
    <row r="934" spans="1:18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17"/>
      <c r="M934" s="2"/>
      <c r="N934" s="2"/>
      <c r="O934" s="2"/>
      <c r="P934" s="2"/>
      <c r="Q934" s="2"/>
      <c r="R934" s="2"/>
    </row>
    <row r="935" spans="1:18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17"/>
      <c r="M935" s="2"/>
      <c r="N935" s="2"/>
      <c r="O935" s="2"/>
      <c r="P935" s="2"/>
      <c r="Q935" s="2"/>
      <c r="R935" s="2"/>
    </row>
    <row r="936" spans="1:18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17"/>
      <c r="M936" s="2"/>
      <c r="N936" s="2"/>
      <c r="O936" s="2"/>
      <c r="P936" s="2"/>
      <c r="Q936" s="2"/>
      <c r="R936" s="2"/>
    </row>
    <row r="937" spans="1:18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17"/>
      <c r="M937" s="2"/>
      <c r="N937" s="2"/>
      <c r="O937" s="2"/>
      <c r="P937" s="2"/>
      <c r="Q937" s="2"/>
      <c r="R937" s="2"/>
    </row>
    <row r="938" spans="1:1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17"/>
      <c r="M938" s="2"/>
      <c r="N938" s="2"/>
      <c r="O938" s="2"/>
      <c r="P938" s="2"/>
      <c r="Q938" s="2"/>
      <c r="R938" s="2"/>
    </row>
    <row r="939" spans="1:18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17"/>
      <c r="M939" s="2"/>
      <c r="N939" s="2"/>
      <c r="O939" s="2"/>
      <c r="P939" s="2"/>
      <c r="Q939" s="2"/>
      <c r="R939" s="2"/>
    </row>
    <row r="940" spans="1:18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17"/>
      <c r="M940" s="2"/>
      <c r="N940" s="2"/>
      <c r="O940" s="2"/>
      <c r="P940" s="2"/>
      <c r="Q940" s="2"/>
      <c r="R940" s="2"/>
    </row>
    <row r="941" spans="1:18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17"/>
      <c r="M941" s="2"/>
      <c r="N941" s="2"/>
      <c r="O941" s="2"/>
      <c r="P941" s="2"/>
      <c r="Q941" s="2"/>
      <c r="R941" s="2"/>
    </row>
    <row r="942" spans="1:18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17"/>
      <c r="M942" s="2"/>
      <c r="N942" s="2"/>
      <c r="O942" s="2"/>
      <c r="P942" s="2"/>
      <c r="Q942" s="2"/>
      <c r="R942" s="2"/>
    </row>
    <row r="943" spans="1:18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17"/>
      <c r="M943" s="2"/>
      <c r="N943" s="2"/>
      <c r="O943" s="2"/>
      <c r="P943" s="2"/>
      <c r="Q943" s="2"/>
      <c r="R943" s="2"/>
    </row>
    <row r="944" spans="1:18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17"/>
      <c r="M944" s="2"/>
      <c r="N944" s="2"/>
      <c r="O944" s="2"/>
      <c r="P944" s="2"/>
      <c r="Q944" s="2"/>
      <c r="R944" s="2"/>
    </row>
    <row r="945" spans="1:18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17"/>
      <c r="M945" s="2"/>
      <c r="N945" s="2"/>
      <c r="O945" s="2"/>
      <c r="P945" s="2"/>
      <c r="Q945" s="2"/>
      <c r="R945" s="2"/>
    </row>
    <row r="946" spans="1:18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17"/>
      <c r="M946" s="2"/>
      <c r="N946" s="2"/>
      <c r="O946" s="2"/>
      <c r="P946" s="2"/>
      <c r="Q946" s="2"/>
      <c r="R946" s="2"/>
    </row>
    <row r="947" spans="1:18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17"/>
      <c r="M947" s="2"/>
      <c r="N947" s="2"/>
      <c r="O947" s="2"/>
      <c r="P947" s="2"/>
      <c r="Q947" s="2"/>
      <c r="R947" s="2"/>
    </row>
    <row r="948" spans="1:1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17"/>
      <c r="M948" s="2"/>
      <c r="N948" s="2"/>
      <c r="O948" s="2"/>
      <c r="P948" s="2"/>
      <c r="Q948" s="2"/>
      <c r="R948" s="2"/>
    </row>
    <row r="949" spans="1:18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17"/>
      <c r="M949" s="2"/>
      <c r="N949" s="2"/>
      <c r="O949" s="2"/>
      <c r="P949" s="2"/>
      <c r="Q949" s="2"/>
      <c r="R949" s="2"/>
    </row>
    <row r="950" spans="1:18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17"/>
      <c r="M950" s="2"/>
      <c r="N950" s="2"/>
      <c r="O950" s="2"/>
      <c r="P950" s="2"/>
      <c r="Q950" s="2"/>
      <c r="R950" s="2"/>
    </row>
    <row r="951" spans="1:18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17"/>
      <c r="M951" s="2"/>
      <c r="N951" s="2"/>
      <c r="O951" s="2"/>
      <c r="P951" s="2"/>
      <c r="Q951" s="2"/>
      <c r="R951" s="2"/>
    </row>
    <row r="952" spans="1:18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17"/>
      <c r="M952" s="2"/>
      <c r="N952" s="2"/>
      <c r="O952" s="2"/>
      <c r="P952" s="2"/>
      <c r="Q952" s="2"/>
      <c r="R952" s="2"/>
    </row>
    <row r="953" spans="1:18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17"/>
      <c r="M953" s="2"/>
      <c r="N953" s="2"/>
      <c r="O953" s="2"/>
      <c r="P953" s="2"/>
      <c r="Q953" s="2"/>
      <c r="R953" s="2"/>
    </row>
    <row r="954" spans="1:18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17"/>
      <c r="M954" s="2"/>
      <c r="N954" s="2"/>
      <c r="O954" s="2"/>
      <c r="P954" s="2"/>
      <c r="Q954" s="2"/>
      <c r="R954" s="2"/>
    </row>
    <row r="955" spans="1:18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17"/>
      <c r="M955" s="2"/>
      <c r="N955" s="2"/>
      <c r="O955" s="2"/>
      <c r="P955" s="2"/>
      <c r="Q955" s="2"/>
      <c r="R955" s="2"/>
    </row>
    <row r="956" spans="1:18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17"/>
      <c r="M956" s="2"/>
      <c r="N956" s="2"/>
      <c r="O956" s="2"/>
      <c r="P956" s="2"/>
      <c r="Q956" s="2"/>
      <c r="R956" s="2"/>
    </row>
    <row r="957" spans="1:18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17"/>
      <c r="M957" s="2"/>
      <c r="N957" s="2"/>
      <c r="O957" s="2"/>
      <c r="P957" s="2"/>
      <c r="Q957" s="2"/>
      <c r="R957" s="2"/>
    </row>
    <row r="958" spans="1:1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17"/>
      <c r="M958" s="2"/>
      <c r="N958" s="2"/>
      <c r="O958" s="2"/>
      <c r="P958" s="2"/>
      <c r="Q958" s="2"/>
      <c r="R958" s="2"/>
    </row>
    <row r="959" spans="1:18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17"/>
      <c r="M959" s="2"/>
      <c r="N959" s="2"/>
      <c r="O959" s="2"/>
      <c r="P959" s="2"/>
      <c r="Q959" s="2"/>
      <c r="R959" s="2"/>
    </row>
    <row r="960" spans="1:18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17"/>
      <c r="M960" s="2"/>
      <c r="N960" s="2"/>
      <c r="O960" s="2"/>
      <c r="P960" s="2"/>
      <c r="Q960" s="2"/>
      <c r="R960" s="2"/>
    </row>
    <row r="961" spans="1:18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17"/>
      <c r="M961" s="2"/>
      <c r="N961" s="2"/>
      <c r="O961" s="2"/>
      <c r="P961" s="2"/>
      <c r="Q961" s="2"/>
      <c r="R961" s="2"/>
    </row>
    <row r="962" spans="1:18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17"/>
      <c r="M962" s="2"/>
      <c r="N962" s="2"/>
      <c r="O962" s="2"/>
      <c r="P962" s="2"/>
      <c r="Q962" s="2"/>
      <c r="R962" s="2"/>
    </row>
    <row r="963" spans="1:18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17"/>
      <c r="M963" s="2"/>
      <c r="N963" s="2"/>
      <c r="O963" s="2"/>
      <c r="P963" s="2"/>
      <c r="Q963" s="2"/>
      <c r="R963" s="2"/>
    </row>
    <row r="964" spans="1:18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17"/>
      <c r="M964" s="2"/>
      <c r="N964" s="2"/>
      <c r="O964" s="2"/>
      <c r="P964" s="2"/>
      <c r="Q964" s="2"/>
      <c r="R964" s="2"/>
    </row>
    <row r="965" spans="1:18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17"/>
      <c r="M965" s="2"/>
      <c r="N965" s="2"/>
      <c r="O965" s="2"/>
      <c r="P965" s="2"/>
      <c r="Q965" s="2"/>
      <c r="R965" s="2"/>
    </row>
    <row r="966" spans="1:18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17"/>
      <c r="M966" s="2"/>
      <c r="N966" s="2"/>
      <c r="O966" s="2"/>
      <c r="P966" s="2"/>
      <c r="Q966" s="2"/>
      <c r="R966" s="2"/>
    </row>
    <row r="967" spans="1:18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17"/>
      <c r="M967" s="2"/>
      <c r="N967" s="2"/>
      <c r="O967" s="2"/>
      <c r="P967" s="2"/>
      <c r="Q967" s="2"/>
      <c r="R967" s="2"/>
    </row>
    <row r="968" spans="1:1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17"/>
      <c r="M968" s="2"/>
      <c r="N968" s="2"/>
      <c r="O968" s="2"/>
      <c r="P968" s="2"/>
      <c r="Q968" s="2"/>
      <c r="R968" s="2"/>
    </row>
    <row r="969" spans="1:18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17"/>
      <c r="M969" s="2"/>
      <c r="N969" s="2"/>
      <c r="O969" s="2"/>
      <c r="P969" s="2"/>
      <c r="Q969" s="2"/>
      <c r="R969" s="2"/>
    </row>
    <row r="970" spans="1:18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17"/>
      <c r="M970" s="2"/>
      <c r="N970" s="2"/>
      <c r="O970" s="2"/>
      <c r="P970" s="2"/>
      <c r="Q970" s="2"/>
      <c r="R970" s="2"/>
    </row>
    <row r="971" spans="1:18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17"/>
      <c r="M971" s="2"/>
      <c r="N971" s="2"/>
      <c r="O971" s="2"/>
      <c r="P971" s="2"/>
      <c r="Q971" s="2"/>
      <c r="R971" s="2"/>
    </row>
    <row r="972" spans="1:18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17"/>
      <c r="M972" s="2"/>
      <c r="N972" s="2"/>
      <c r="O972" s="2"/>
      <c r="P972" s="2"/>
      <c r="Q972" s="2"/>
      <c r="R972" s="2"/>
    </row>
    <row r="973" spans="1:18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17"/>
      <c r="M973" s="2"/>
      <c r="N973" s="2"/>
      <c r="O973" s="2"/>
      <c r="P973" s="2"/>
      <c r="Q973" s="2"/>
      <c r="R973" s="2"/>
    </row>
    <row r="974" spans="1:18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17"/>
      <c r="M974" s="2"/>
      <c r="N974" s="2"/>
      <c r="O974" s="2"/>
      <c r="P974" s="2"/>
      <c r="Q974" s="2"/>
      <c r="R974" s="2"/>
    </row>
    <row r="975" spans="1:18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17"/>
      <c r="M975" s="2"/>
      <c r="N975" s="2"/>
      <c r="O975" s="2"/>
      <c r="P975" s="2"/>
      <c r="Q975" s="2"/>
      <c r="R975" s="2"/>
    </row>
    <row r="976" spans="1:18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17"/>
      <c r="M976" s="2"/>
      <c r="N976" s="2"/>
      <c r="O976" s="2"/>
      <c r="P976" s="2"/>
      <c r="Q976" s="2"/>
      <c r="R976" s="2"/>
    </row>
    <row r="977" spans="1:18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17"/>
      <c r="M977" s="2"/>
      <c r="N977" s="2"/>
      <c r="O977" s="2"/>
      <c r="P977" s="2"/>
      <c r="Q977" s="2"/>
      <c r="R977" s="2"/>
    </row>
    <row r="978" spans="1:1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17"/>
      <c r="M978" s="2"/>
      <c r="N978" s="2"/>
      <c r="O978" s="2"/>
      <c r="P978" s="2"/>
      <c r="Q978" s="2"/>
      <c r="R978" s="2"/>
    </row>
    <row r="979" spans="1:18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17"/>
      <c r="M979" s="2"/>
      <c r="N979" s="2"/>
      <c r="O979" s="2"/>
      <c r="P979" s="2"/>
      <c r="Q979" s="2"/>
      <c r="R979" s="2"/>
    </row>
    <row r="980" spans="1:18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17"/>
      <c r="M980" s="2"/>
      <c r="N980" s="2"/>
      <c r="O980" s="2"/>
      <c r="P980" s="2"/>
      <c r="Q980" s="2"/>
      <c r="R980" s="2"/>
    </row>
    <row r="981" spans="1:18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17"/>
      <c r="M981" s="2"/>
      <c r="N981" s="2"/>
      <c r="O981" s="2"/>
      <c r="P981" s="2"/>
      <c r="Q981" s="2"/>
      <c r="R981" s="2"/>
    </row>
    <row r="982" spans="1:18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17"/>
      <c r="M982" s="2"/>
      <c r="N982" s="2"/>
      <c r="O982" s="2"/>
      <c r="P982" s="2"/>
      <c r="Q982" s="2"/>
      <c r="R982" s="2"/>
    </row>
    <row r="983" spans="1:18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17"/>
      <c r="M983" s="2"/>
      <c r="N983" s="2"/>
      <c r="O983" s="2"/>
      <c r="P983" s="2"/>
      <c r="Q983" s="2"/>
      <c r="R983" s="2"/>
    </row>
    <row r="984" spans="1:18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17"/>
      <c r="M984" s="2"/>
      <c r="N984" s="2"/>
      <c r="O984" s="2"/>
      <c r="P984" s="2"/>
      <c r="Q984" s="2"/>
      <c r="R984" s="2"/>
    </row>
    <row r="985" spans="1:18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17"/>
      <c r="M985" s="2"/>
      <c r="N985" s="2"/>
      <c r="O985" s="2"/>
      <c r="P985" s="2"/>
      <c r="Q985" s="2"/>
      <c r="R985" s="2"/>
    </row>
    <row r="986" spans="1:18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17"/>
      <c r="M986" s="2"/>
      <c r="N986" s="2"/>
      <c r="O986" s="2"/>
      <c r="P986" s="2"/>
      <c r="Q986" s="2"/>
      <c r="R986" s="2"/>
    </row>
    <row r="987" spans="1:18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17"/>
      <c r="M987" s="2"/>
      <c r="N987" s="2"/>
      <c r="O987" s="2"/>
      <c r="P987" s="2"/>
      <c r="Q987" s="2"/>
      <c r="R987" s="2"/>
    </row>
    <row r="988" spans="1:1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17"/>
      <c r="M988" s="2"/>
      <c r="N988" s="2"/>
      <c r="O988" s="2"/>
      <c r="P988" s="2"/>
      <c r="Q988" s="2"/>
      <c r="R988" s="2"/>
    </row>
    <row r="989" spans="1:18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17"/>
      <c r="M989" s="2"/>
      <c r="N989" s="2"/>
      <c r="O989" s="2"/>
      <c r="P989" s="2"/>
      <c r="Q989" s="2"/>
      <c r="R989" s="2"/>
    </row>
    <row r="990" spans="1:18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17"/>
      <c r="M990" s="2"/>
      <c r="N990" s="2"/>
      <c r="O990" s="2"/>
      <c r="P990" s="2"/>
      <c r="Q990" s="2"/>
      <c r="R990" s="2"/>
    </row>
    <row r="991" spans="1:18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17"/>
      <c r="M991" s="2"/>
      <c r="N991" s="2"/>
      <c r="O991" s="2"/>
      <c r="P991" s="2"/>
      <c r="Q991" s="2"/>
      <c r="R991" s="2"/>
    </row>
    <row r="992" spans="1:18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17"/>
      <c r="M992" s="2"/>
      <c r="N992" s="2"/>
      <c r="O992" s="2"/>
      <c r="P992" s="2"/>
      <c r="Q992" s="2"/>
      <c r="R992" s="2"/>
    </row>
    <row r="993" spans="1:18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17"/>
      <c r="M993" s="2"/>
      <c r="N993" s="2"/>
      <c r="O993" s="2"/>
      <c r="P993" s="2"/>
      <c r="Q993" s="2"/>
      <c r="R993" s="2"/>
    </row>
    <row r="994" spans="1:18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17"/>
      <c r="M994" s="2"/>
      <c r="N994" s="2"/>
      <c r="O994" s="2"/>
      <c r="P994" s="2"/>
      <c r="Q994" s="2"/>
      <c r="R994" s="2"/>
    </row>
    <row r="995" spans="1:18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17"/>
      <c r="M995" s="2"/>
      <c r="N995" s="2"/>
      <c r="O995" s="2"/>
      <c r="P995" s="2"/>
      <c r="Q995" s="2"/>
      <c r="R995" s="2"/>
    </row>
    <row r="996" spans="1:18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17"/>
      <c r="M996" s="2"/>
      <c r="N996" s="2"/>
      <c r="O996" s="2"/>
      <c r="P996" s="2"/>
      <c r="Q996" s="2"/>
      <c r="R996" s="2"/>
    </row>
    <row r="997" spans="1:18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17"/>
      <c r="M997" s="2"/>
      <c r="N997" s="2"/>
      <c r="O997" s="2"/>
      <c r="P997" s="2"/>
      <c r="Q997" s="2"/>
      <c r="R997" s="2"/>
    </row>
    <row r="998" spans="1:1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17"/>
      <c r="M998" s="2"/>
      <c r="N998" s="2"/>
      <c r="O998" s="2"/>
      <c r="P998" s="2"/>
      <c r="Q998" s="2"/>
      <c r="R998" s="2"/>
    </row>
    <row r="999" spans="1:18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17"/>
      <c r="M999" s="2"/>
      <c r="N999" s="2"/>
      <c r="O999" s="2"/>
      <c r="P999" s="2"/>
      <c r="Q999" s="2"/>
      <c r="R999" s="2"/>
    </row>
    <row r="1000" spans="1:18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17"/>
      <c r="M1000" s="2"/>
      <c r="N1000" s="2"/>
      <c r="O1000" s="2"/>
      <c r="P1000" s="2"/>
      <c r="Q1000" s="2"/>
      <c r="R1000" s="2"/>
    </row>
    <row r="1001" spans="1:18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17"/>
      <c r="M1001" s="2"/>
      <c r="N1001" s="2"/>
      <c r="O1001" s="2"/>
      <c r="P1001" s="2"/>
      <c r="Q1001" s="2"/>
      <c r="R1001" s="2"/>
    </row>
    <row r="1002" spans="1:18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417"/>
      <c r="M1002" s="2"/>
      <c r="N1002" s="2"/>
      <c r="O1002" s="2"/>
      <c r="P1002" s="2"/>
      <c r="Q1002" s="2"/>
      <c r="R1002" s="2"/>
    </row>
    <row r="1003" spans="1:18" ht="13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417"/>
      <c r="M1003" s="2"/>
      <c r="N1003" s="2"/>
      <c r="O1003" s="2"/>
      <c r="P1003" s="2"/>
      <c r="Q1003" s="2"/>
      <c r="R1003" s="2"/>
    </row>
    <row r="1004" spans="1:18" ht="13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417"/>
      <c r="M1004" s="2"/>
      <c r="N1004" s="2"/>
      <c r="O1004" s="2"/>
      <c r="P1004" s="2"/>
      <c r="Q1004" s="2"/>
      <c r="R1004" s="2"/>
    </row>
    <row r="1005" spans="1:18" ht="13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417"/>
      <c r="M1005" s="2"/>
      <c r="N1005" s="2"/>
      <c r="O1005" s="2"/>
      <c r="P1005" s="2"/>
      <c r="Q1005" s="2"/>
      <c r="R1005" s="2"/>
    </row>
    <row r="1006" spans="1:18" ht="13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417"/>
      <c r="M1006" s="2"/>
      <c r="N1006" s="2"/>
      <c r="O1006" s="2"/>
      <c r="P1006" s="2"/>
      <c r="Q1006" s="2"/>
      <c r="R1006" s="2"/>
    </row>
    <row r="1007" spans="1:18" ht="13.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417"/>
      <c r="M1007" s="2"/>
      <c r="N1007" s="2"/>
      <c r="O1007" s="2"/>
      <c r="P1007" s="2"/>
      <c r="Q1007" s="2"/>
      <c r="R1007" s="2"/>
    </row>
    <row r="1008" spans="1:18" ht="13.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417"/>
      <c r="M1008" s="2"/>
      <c r="N1008" s="2"/>
      <c r="O1008" s="2"/>
      <c r="P1008" s="2"/>
      <c r="Q1008" s="2"/>
      <c r="R1008" s="2"/>
    </row>
    <row r="1009" spans="1:18" ht="13.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417"/>
      <c r="M1009" s="2"/>
      <c r="N1009" s="2"/>
      <c r="O1009" s="2"/>
      <c r="P1009" s="2"/>
      <c r="Q1009" s="2"/>
      <c r="R1009" s="2"/>
    </row>
    <row r="1010" spans="1:18" ht="13.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417"/>
      <c r="M1010" s="2"/>
      <c r="N1010" s="2"/>
      <c r="O1010" s="2"/>
      <c r="P1010" s="2"/>
      <c r="Q1010" s="2"/>
      <c r="R1010" s="2"/>
    </row>
    <row r="1011" spans="1:18" ht="13.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417"/>
      <c r="M1011" s="2"/>
      <c r="N1011" s="2"/>
      <c r="O1011" s="2"/>
      <c r="P1011" s="2"/>
      <c r="Q1011" s="2"/>
      <c r="R1011" s="2"/>
    </row>
    <row r="1012" spans="1:18" ht="13.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417"/>
      <c r="M1012" s="2"/>
      <c r="N1012" s="2"/>
      <c r="O1012" s="2"/>
      <c r="P1012" s="2"/>
      <c r="Q1012" s="2"/>
      <c r="R1012" s="2"/>
    </row>
    <row r="1013" spans="1:18" ht="13.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417"/>
      <c r="M1013" s="2"/>
      <c r="N1013" s="2"/>
      <c r="O1013" s="2"/>
      <c r="P1013" s="2"/>
      <c r="Q1013" s="2"/>
      <c r="R1013" s="2"/>
    </row>
    <row r="1014" spans="1:18" ht="13.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417"/>
      <c r="M1014" s="2"/>
      <c r="N1014" s="2"/>
      <c r="O1014" s="2"/>
      <c r="P1014" s="2"/>
      <c r="Q1014" s="2"/>
      <c r="R1014" s="2"/>
    </row>
    <row r="1015" spans="1:18" ht="13.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417"/>
      <c r="M1015" s="2"/>
      <c r="N1015" s="2"/>
      <c r="O1015" s="2"/>
      <c r="P1015" s="2"/>
      <c r="Q1015" s="2"/>
      <c r="R1015" s="2"/>
    </row>
    <row r="1016" spans="1:18" ht="13.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417"/>
      <c r="M1016" s="2"/>
      <c r="N1016" s="2"/>
      <c r="O1016" s="2"/>
      <c r="P1016" s="2"/>
      <c r="Q1016" s="2"/>
      <c r="R1016" s="2"/>
    </row>
    <row r="1017" spans="1:18" ht="13.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417"/>
      <c r="M1017" s="2"/>
      <c r="N1017" s="2"/>
      <c r="O1017" s="2"/>
      <c r="P1017" s="2"/>
      <c r="Q1017" s="2"/>
      <c r="R1017" s="2"/>
    </row>
    <row r="1018" spans="1:18" ht="13.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417"/>
      <c r="M1018" s="2"/>
      <c r="N1018" s="2"/>
      <c r="O1018" s="2"/>
      <c r="P1018" s="2"/>
      <c r="Q1018" s="2"/>
      <c r="R1018" s="2"/>
    </row>
    <row r="1019" spans="1:18" ht="13.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417"/>
      <c r="M1019" s="2"/>
      <c r="N1019" s="2"/>
      <c r="O1019" s="2"/>
      <c r="P1019" s="2"/>
      <c r="Q1019" s="2"/>
      <c r="R1019" s="2"/>
    </row>
    <row r="1020" spans="1:18" ht="13.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417"/>
      <c r="M1020" s="2"/>
      <c r="N1020" s="2"/>
      <c r="O1020" s="2"/>
      <c r="P1020" s="2"/>
      <c r="Q1020" s="2"/>
      <c r="R1020" s="2"/>
    </row>
    <row r="1021" spans="1:18" ht="13.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417"/>
      <c r="M1021" s="2"/>
      <c r="N1021" s="2"/>
      <c r="O1021" s="2"/>
      <c r="P1021" s="2"/>
      <c r="Q1021" s="2"/>
      <c r="R1021" s="2"/>
    </row>
    <row r="1022" spans="1:18" ht="13.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417"/>
      <c r="M1022" s="2"/>
      <c r="N1022" s="2"/>
      <c r="O1022" s="2"/>
      <c r="P1022" s="2"/>
      <c r="Q1022" s="2"/>
      <c r="R1022" s="2"/>
    </row>
    <row r="1023" spans="1:18" ht="13.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417"/>
      <c r="M1023" s="2"/>
      <c r="N1023" s="2"/>
      <c r="O1023" s="2"/>
      <c r="P1023" s="2"/>
      <c r="Q1023" s="2"/>
      <c r="R1023" s="2"/>
    </row>
    <row r="1024" spans="1:18" ht="13.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417"/>
      <c r="M1024" s="2"/>
      <c r="N1024" s="2"/>
      <c r="O1024" s="2"/>
      <c r="P1024" s="2"/>
      <c r="Q1024" s="2"/>
      <c r="R1024" s="2"/>
    </row>
    <row r="1025" spans="1:18" ht="13.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417"/>
      <c r="M1025" s="2"/>
      <c r="N1025" s="2"/>
      <c r="O1025" s="2"/>
      <c r="P1025" s="2"/>
      <c r="Q1025" s="2"/>
      <c r="R1025" s="2"/>
    </row>
    <row r="1026" spans="1:18" ht="13.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417"/>
      <c r="M1026" s="2"/>
      <c r="N1026" s="2"/>
      <c r="O1026" s="2"/>
      <c r="P1026" s="2"/>
      <c r="Q1026" s="2"/>
      <c r="R1026" s="2"/>
    </row>
    <row r="1027" spans="1:18" ht="13.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417"/>
      <c r="M1027" s="2"/>
      <c r="N1027" s="2"/>
      <c r="O1027" s="2"/>
      <c r="P1027" s="2"/>
      <c r="Q1027" s="2"/>
      <c r="R1027" s="2"/>
    </row>
    <row r="1028" spans="1:18" ht="13.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417"/>
      <c r="M1028" s="2"/>
      <c r="N1028" s="2"/>
      <c r="O1028" s="2"/>
      <c r="P1028" s="2"/>
      <c r="Q1028" s="2"/>
      <c r="R1028" s="2"/>
    </row>
    <row r="1029" spans="1:18" ht="13.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417"/>
      <c r="M1029" s="2"/>
      <c r="N1029" s="2"/>
      <c r="O1029" s="2"/>
      <c r="P1029" s="2"/>
      <c r="Q1029" s="2"/>
      <c r="R1029" s="2"/>
    </row>
    <row r="1030" spans="1:18" ht="13.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417"/>
      <c r="M1030" s="2"/>
      <c r="N1030" s="2"/>
      <c r="O1030" s="2"/>
      <c r="P1030" s="2"/>
      <c r="Q1030" s="2"/>
      <c r="R1030" s="2"/>
    </row>
    <row r="1031" spans="1:18" ht="13.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417"/>
      <c r="M1031" s="2"/>
      <c r="N1031" s="2"/>
      <c r="O1031" s="2"/>
      <c r="P1031" s="2"/>
      <c r="Q1031" s="2"/>
      <c r="R1031" s="2"/>
    </row>
    <row r="1032" spans="1:18" ht="13.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417"/>
      <c r="M1032" s="2"/>
      <c r="N1032" s="2"/>
      <c r="O1032" s="2"/>
      <c r="P1032" s="2"/>
      <c r="Q1032" s="2"/>
      <c r="R1032" s="2"/>
    </row>
    <row r="1033" spans="1:18" ht="13.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417"/>
      <c r="M1033" s="2"/>
      <c r="N1033" s="2"/>
      <c r="O1033" s="2"/>
      <c r="P1033" s="2"/>
      <c r="Q1033" s="2"/>
      <c r="R1033" s="2"/>
    </row>
    <row r="1034" spans="1:18" ht="13.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417"/>
      <c r="M1034" s="2"/>
      <c r="N1034" s="2"/>
      <c r="O1034" s="2"/>
      <c r="P1034" s="2"/>
      <c r="Q1034" s="2"/>
      <c r="R1034" s="2"/>
    </row>
    <row r="1035" spans="1:18" ht="13.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417"/>
      <c r="M1035" s="2"/>
      <c r="N1035" s="2"/>
      <c r="O1035" s="2"/>
      <c r="P1035" s="2"/>
      <c r="Q1035" s="2"/>
      <c r="R1035" s="2"/>
    </row>
    <row r="1036" spans="1:18" ht="13.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417"/>
      <c r="M1036" s="2"/>
      <c r="N1036" s="2"/>
      <c r="O1036" s="2"/>
      <c r="P1036" s="2"/>
      <c r="Q1036" s="2"/>
      <c r="R1036" s="2"/>
    </row>
    <row r="1037" spans="1:18" ht="13.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417"/>
      <c r="M1037" s="2"/>
      <c r="N1037" s="2"/>
      <c r="O1037" s="2"/>
      <c r="P1037" s="2"/>
      <c r="Q1037" s="2"/>
      <c r="R1037" s="2"/>
    </row>
    <row r="1038" spans="1:18" ht="13.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417"/>
      <c r="M1038" s="2"/>
      <c r="N1038" s="2"/>
      <c r="O1038" s="2"/>
      <c r="P1038" s="2"/>
      <c r="Q1038" s="2"/>
      <c r="R1038" s="2"/>
    </row>
    <row r="1039" spans="1:18" ht="13.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417"/>
      <c r="M1039" s="2"/>
      <c r="N1039" s="2"/>
      <c r="O1039" s="2"/>
      <c r="P1039" s="2"/>
      <c r="Q1039" s="2"/>
      <c r="R1039" s="2"/>
    </row>
    <row r="1040" spans="1:18" ht="13.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417"/>
      <c r="M1040" s="2"/>
      <c r="N1040" s="2"/>
      <c r="O1040" s="2"/>
      <c r="P1040" s="2"/>
      <c r="Q1040" s="2"/>
      <c r="R1040" s="2"/>
    </row>
    <row r="1041" spans="1:18" ht="13.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417"/>
      <c r="M1041" s="2"/>
      <c r="N1041" s="2"/>
      <c r="O1041" s="2"/>
      <c r="P1041" s="2"/>
      <c r="Q1041" s="2"/>
      <c r="R1041" s="2"/>
    </row>
    <row r="1042" spans="1:18" ht="13.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417"/>
      <c r="M1042" s="2"/>
      <c r="N1042" s="2"/>
      <c r="O1042" s="2"/>
      <c r="P1042" s="2"/>
      <c r="Q1042" s="2"/>
      <c r="R1042" s="2"/>
    </row>
    <row r="1043" spans="1:18" ht="13.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417"/>
      <c r="M1043" s="2"/>
      <c r="N1043" s="2"/>
      <c r="O1043" s="2"/>
      <c r="P1043" s="2"/>
      <c r="Q1043" s="2"/>
      <c r="R1043" s="2"/>
    </row>
    <row r="1044" spans="1:18" ht="13.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417"/>
      <c r="M1044" s="2"/>
      <c r="N1044" s="2"/>
      <c r="O1044" s="2"/>
      <c r="P1044" s="2"/>
      <c r="Q1044" s="2"/>
      <c r="R1044" s="2"/>
    </row>
    <row r="1045" spans="1:18" ht="13.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417"/>
      <c r="M1045" s="2"/>
      <c r="N1045" s="2"/>
      <c r="O1045" s="2"/>
      <c r="P1045" s="2"/>
      <c r="Q1045" s="2"/>
      <c r="R1045" s="2"/>
    </row>
    <row r="1046" spans="1:18" ht="13.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417"/>
      <c r="M1046" s="2"/>
      <c r="N1046" s="2"/>
      <c r="O1046" s="2"/>
      <c r="P1046" s="2"/>
      <c r="Q1046" s="2"/>
      <c r="R1046" s="2"/>
    </row>
    <row r="1047" spans="1:18" ht="13.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417"/>
      <c r="M1047" s="2"/>
      <c r="N1047" s="2"/>
      <c r="O1047" s="2"/>
      <c r="P1047" s="2"/>
      <c r="Q1047" s="2"/>
      <c r="R1047" s="2"/>
    </row>
    <row r="1048" spans="1:18" ht="13.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417"/>
      <c r="M1048" s="2"/>
      <c r="N1048" s="2"/>
      <c r="O1048" s="2"/>
      <c r="P1048" s="2"/>
      <c r="Q1048" s="2"/>
      <c r="R1048" s="2"/>
    </row>
    <row r="1049" spans="1:18" ht="13.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417"/>
      <c r="M1049" s="2"/>
      <c r="N1049" s="2"/>
      <c r="O1049" s="2"/>
      <c r="P1049" s="2"/>
      <c r="Q1049" s="2"/>
      <c r="R1049" s="2"/>
    </row>
    <row r="1050" spans="1:18" ht="13.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417"/>
      <c r="M1050" s="2"/>
      <c r="N1050" s="2"/>
      <c r="O1050" s="2"/>
      <c r="P1050" s="2"/>
      <c r="Q1050" s="2"/>
      <c r="R1050" s="2"/>
    </row>
    <row r="1051" spans="1:18" ht="13.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417"/>
      <c r="M1051" s="2"/>
      <c r="N1051" s="2"/>
      <c r="O1051" s="2"/>
      <c r="P1051" s="2"/>
      <c r="Q1051" s="2"/>
      <c r="R1051" s="2"/>
    </row>
    <row r="1052" spans="1:18" ht="13.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417"/>
      <c r="M1052" s="2"/>
      <c r="N1052" s="2"/>
      <c r="O1052" s="2"/>
      <c r="P1052" s="2"/>
      <c r="Q1052" s="2"/>
      <c r="R1052" s="2"/>
    </row>
    <row r="1053" spans="1:18" ht="13.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417"/>
      <c r="M1053" s="2"/>
      <c r="N1053" s="2"/>
      <c r="O1053" s="2"/>
      <c r="P1053" s="2"/>
      <c r="Q1053" s="2"/>
      <c r="R1053" s="2"/>
    </row>
    <row r="1054" spans="1:18" ht="13.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417"/>
      <c r="M1054" s="2"/>
      <c r="N1054" s="2"/>
      <c r="O1054" s="2"/>
      <c r="P1054" s="2"/>
      <c r="Q1054" s="2"/>
      <c r="R1054" s="2"/>
    </row>
    <row r="1055" spans="1:18" ht="13.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417"/>
      <c r="M1055" s="2"/>
      <c r="N1055" s="2"/>
      <c r="O1055" s="2"/>
      <c r="P1055" s="2"/>
      <c r="Q1055" s="2"/>
      <c r="R1055" s="2"/>
    </row>
    <row r="1056" spans="1:18" ht="13.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417"/>
      <c r="M1056" s="2"/>
      <c r="N1056" s="2"/>
      <c r="O1056" s="2"/>
      <c r="P1056" s="2"/>
      <c r="Q1056" s="2"/>
      <c r="R1056" s="2"/>
    </row>
    <row r="1057" spans="1:18" ht="13.5" customHeigh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417"/>
      <c r="M1057" s="2"/>
      <c r="N1057" s="2"/>
      <c r="O1057" s="2"/>
      <c r="P1057" s="2"/>
      <c r="Q1057" s="2"/>
      <c r="R1057" s="2"/>
    </row>
    <row r="1058" spans="1:18" ht="13.5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417"/>
      <c r="M1058" s="2"/>
      <c r="N1058" s="2"/>
      <c r="O1058" s="2"/>
      <c r="P1058" s="2"/>
      <c r="Q1058" s="2"/>
      <c r="R1058" s="2"/>
    </row>
    <row r="1059" spans="1:18" ht="13.5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417"/>
      <c r="M1059" s="2"/>
      <c r="N1059" s="2"/>
      <c r="O1059" s="2"/>
      <c r="P1059" s="2"/>
      <c r="Q1059" s="2"/>
      <c r="R1059" s="2"/>
    </row>
    <row r="1060" spans="1:18" ht="13.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417"/>
      <c r="M1060" s="2"/>
      <c r="N1060" s="2"/>
      <c r="O1060" s="2"/>
      <c r="P1060" s="2"/>
      <c r="Q1060" s="2"/>
      <c r="R1060" s="2"/>
    </row>
    <row r="1061" spans="1:18" ht="13.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417"/>
      <c r="M1061" s="2"/>
      <c r="N1061" s="2"/>
      <c r="O1061" s="2"/>
      <c r="P1061" s="2"/>
      <c r="Q1061" s="2"/>
      <c r="R1061" s="2"/>
    </row>
    <row r="1062" spans="1:18" ht="13.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417"/>
      <c r="M1062" s="2"/>
      <c r="N1062" s="2"/>
      <c r="O1062" s="2"/>
      <c r="P1062" s="2"/>
      <c r="Q1062" s="2"/>
      <c r="R1062" s="2"/>
    </row>
    <row r="1063" spans="1:18" ht="13.5" customHeigh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417"/>
      <c r="M1063" s="2"/>
      <c r="N1063" s="2"/>
      <c r="O1063" s="2"/>
      <c r="P1063" s="2"/>
      <c r="Q1063" s="2"/>
      <c r="R1063" s="2"/>
    </row>
    <row r="1064" spans="1:18" ht="13.5" customHeigh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417"/>
      <c r="M1064" s="2"/>
      <c r="N1064" s="2"/>
      <c r="O1064" s="2"/>
      <c r="P1064" s="2"/>
      <c r="Q1064" s="2"/>
      <c r="R1064" s="2"/>
    </row>
    <row r="1065" spans="1:18" ht="13.5" customHeigh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417"/>
      <c r="M1065" s="2"/>
      <c r="N1065" s="2"/>
      <c r="O1065" s="2"/>
      <c r="P1065" s="2"/>
      <c r="Q1065" s="2"/>
      <c r="R1065" s="2"/>
    </row>
    <row r="1066" spans="1:18" ht="13.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417"/>
      <c r="M1066" s="2"/>
      <c r="N1066" s="2"/>
      <c r="O1066" s="2"/>
      <c r="P1066" s="2"/>
      <c r="Q1066" s="2"/>
      <c r="R1066" s="2"/>
    </row>
    <row r="1067" spans="1:18" ht="13.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417"/>
      <c r="M1067" s="2"/>
      <c r="N1067" s="2"/>
      <c r="O1067" s="2"/>
      <c r="P1067" s="2"/>
      <c r="Q1067" s="2"/>
      <c r="R1067" s="2"/>
    </row>
    <row r="1068" spans="1:18" ht="13.5" customHeigh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417"/>
      <c r="M1068" s="2"/>
      <c r="N1068" s="2"/>
      <c r="O1068" s="2"/>
      <c r="P1068" s="2"/>
      <c r="Q1068" s="2"/>
      <c r="R1068" s="2"/>
    </row>
    <row r="1069" spans="1:18" ht="13.5" customHeight="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417"/>
      <c r="M1069" s="2"/>
      <c r="N1069" s="2"/>
      <c r="O1069" s="2"/>
      <c r="P1069" s="2"/>
      <c r="Q1069" s="2"/>
      <c r="R1069" s="2"/>
    </row>
    <row r="1070" spans="1:18" ht="13.5" customHeight="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417"/>
      <c r="M1070" s="2"/>
      <c r="N1070" s="2"/>
      <c r="O1070" s="2"/>
      <c r="P1070" s="2"/>
      <c r="Q1070" s="2"/>
      <c r="R1070" s="2"/>
    </row>
    <row r="1071" spans="1:18" ht="13.5" customHeight="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417"/>
      <c r="M1071" s="2"/>
      <c r="N1071" s="2"/>
      <c r="O1071" s="2"/>
      <c r="P1071" s="2"/>
      <c r="Q1071" s="2"/>
      <c r="R1071" s="2"/>
    </row>
    <row r="1072" spans="1:18" ht="13.5" customHeight="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417"/>
      <c r="M1072" s="2"/>
      <c r="N1072" s="2"/>
      <c r="O1072" s="2"/>
      <c r="P1072" s="2"/>
      <c r="Q1072" s="2"/>
      <c r="R1072" s="2"/>
    </row>
    <row r="1073" spans="1:18" ht="13.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417"/>
      <c r="M1073" s="2"/>
      <c r="N1073" s="2"/>
      <c r="O1073" s="2"/>
      <c r="P1073" s="2"/>
      <c r="Q1073" s="2"/>
      <c r="R1073" s="2"/>
    </row>
    <row r="1074" spans="1:18" ht="13.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417"/>
      <c r="M1074" s="2"/>
      <c r="N1074" s="2"/>
      <c r="O1074" s="2"/>
      <c r="P1074" s="2"/>
      <c r="Q1074" s="2"/>
      <c r="R1074" s="2"/>
    </row>
    <row r="1075" spans="1:18" ht="13.5" customHeight="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417"/>
      <c r="M1075" s="2"/>
      <c r="N1075" s="2"/>
      <c r="O1075" s="2"/>
      <c r="P1075" s="2"/>
      <c r="Q1075" s="2"/>
      <c r="R1075" s="2"/>
    </row>
    <row r="1076" spans="1:18" ht="13.5" customHeigh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417"/>
      <c r="M1076" s="2"/>
      <c r="N1076" s="2"/>
      <c r="O1076" s="2"/>
      <c r="P1076" s="2"/>
      <c r="Q1076" s="2"/>
      <c r="R1076" s="2"/>
    </row>
    <row r="1077" spans="1:18" ht="13.5" customHeigh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417"/>
      <c r="M1077" s="2"/>
      <c r="N1077" s="2"/>
      <c r="O1077" s="2"/>
      <c r="P1077" s="2"/>
      <c r="Q1077" s="2"/>
      <c r="R1077" s="2"/>
    </row>
    <row r="1078" spans="1:18" ht="13.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417"/>
      <c r="M1078" s="2"/>
      <c r="N1078" s="2"/>
      <c r="O1078" s="2"/>
      <c r="P1078" s="2"/>
      <c r="Q1078" s="2"/>
      <c r="R1078" s="2"/>
    </row>
    <row r="1079" spans="1:18" ht="13.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417"/>
      <c r="M1079" s="2"/>
      <c r="N1079" s="2"/>
      <c r="O1079" s="2"/>
      <c r="P1079" s="2"/>
      <c r="Q1079" s="2"/>
      <c r="R1079" s="2"/>
    </row>
    <row r="1080" spans="1:18" ht="13.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417"/>
      <c r="M1080" s="2"/>
      <c r="N1080" s="2"/>
      <c r="O1080" s="2"/>
      <c r="P1080" s="2"/>
      <c r="Q1080" s="2"/>
      <c r="R1080" s="2"/>
    </row>
    <row r="1081" spans="1:18" ht="13.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417"/>
      <c r="M1081" s="2"/>
      <c r="N1081" s="2"/>
      <c r="O1081" s="2"/>
      <c r="P1081" s="2"/>
      <c r="Q1081" s="2"/>
      <c r="R1081" s="2"/>
    </row>
    <row r="1082" spans="1:18" ht="13.5" customHeight="1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417"/>
      <c r="M1082" s="2"/>
      <c r="N1082" s="2"/>
      <c r="O1082" s="2"/>
      <c r="P1082" s="2"/>
      <c r="Q1082" s="2"/>
      <c r="R1082" s="2"/>
    </row>
    <row r="1083" spans="1:18" ht="13.5" customHeight="1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417"/>
      <c r="M1083" s="2"/>
      <c r="N1083" s="2"/>
      <c r="O1083" s="2"/>
      <c r="P1083" s="2"/>
      <c r="Q1083" s="2"/>
      <c r="R1083" s="2"/>
    </row>
    <row r="1084" spans="1:18" ht="13.5" customHeight="1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417"/>
      <c r="M1084" s="2"/>
      <c r="N1084" s="2"/>
      <c r="O1084" s="2"/>
      <c r="P1084" s="2"/>
      <c r="Q1084" s="2"/>
      <c r="R1084" s="2"/>
    </row>
    <row r="1085" spans="1:18" ht="13.5" customHeight="1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417"/>
      <c r="M1085" s="2"/>
      <c r="N1085" s="2"/>
      <c r="O1085" s="2"/>
      <c r="P1085" s="2"/>
      <c r="Q1085" s="2"/>
      <c r="R1085" s="2"/>
    </row>
    <row r="1086" spans="1:18" ht="13.5" customHeight="1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417"/>
      <c r="M1086" s="2"/>
      <c r="N1086" s="2"/>
      <c r="O1086" s="2"/>
      <c r="P1086" s="2"/>
      <c r="Q1086" s="2"/>
      <c r="R1086" s="2"/>
    </row>
    <row r="1087" spans="1:18" ht="13.5" customHeight="1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417"/>
      <c r="M1087" s="2"/>
      <c r="N1087" s="2"/>
      <c r="O1087" s="2"/>
      <c r="P1087" s="2"/>
      <c r="Q1087" s="2"/>
      <c r="R1087" s="2"/>
    </row>
    <row r="1088" spans="1:18" ht="13.5" customHeight="1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417"/>
      <c r="M1088" s="2"/>
      <c r="N1088" s="2"/>
      <c r="O1088" s="2"/>
      <c r="P1088" s="2"/>
      <c r="Q1088" s="2"/>
      <c r="R1088" s="2"/>
    </row>
    <row r="1089" spans="1:18" ht="13.5" customHeight="1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417"/>
      <c r="M1089" s="2"/>
      <c r="N1089" s="2"/>
      <c r="O1089" s="2"/>
      <c r="P1089" s="2"/>
      <c r="Q1089" s="2"/>
      <c r="R1089" s="2"/>
    </row>
    <row r="1090" spans="1:18" ht="13.5" customHeight="1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417"/>
      <c r="M1090" s="2"/>
      <c r="N1090" s="2"/>
      <c r="O1090" s="2"/>
      <c r="P1090" s="2"/>
      <c r="Q1090" s="2"/>
      <c r="R1090" s="2"/>
    </row>
    <row r="1091" spans="1:18" ht="13.5" customHeight="1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417"/>
      <c r="M1091" s="2"/>
      <c r="N1091" s="2"/>
      <c r="O1091" s="2"/>
      <c r="P1091" s="2"/>
      <c r="Q1091" s="2"/>
      <c r="R1091" s="2"/>
    </row>
    <row r="1092" spans="1:18" ht="13.5" customHeight="1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417"/>
      <c r="M1092" s="2"/>
      <c r="N1092" s="2"/>
      <c r="O1092" s="2"/>
      <c r="P1092" s="2"/>
      <c r="Q1092" s="2"/>
      <c r="R1092" s="2"/>
    </row>
    <row r="1093" spans="1:18" ht="13.5" customHeight="1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417"/>
      <c r="M1093" s="2"/>
      <c r="N1093" s="2"/>
      <c r="O1093" s="2"/>
      <c r="P1093" s="2"/>
      <c r="Q1093" s="2"/>
      <c r="R1093" s="2"/>
    </row>
    <row r="1094" spans="1:18" ht="13.5" customHeight="1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417"/>
      <c r="M1094" s="2"/>
      <c r="N1094" s="2"/>
      <c r="O1094" s="2"/>
      <c r="P1094" s="2"/>
      <c r="Q1094" s="2"/>
      <c r="R1094" s="2"/>
    </row>
    <row r="1095" spans="1:18" ht="13.5" customHeight="1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417"/>
      <c r="M1095" s="2"/>
      <c r="N1095" s="2"/>
      <c r="O1095" s="2"/>
      <c r="P1095" s="2"/>
      <c r="Q1095" s="2"/>
      <c r="R1095" s="2"/>
    </row>
    <row r="1096" spans="1:18" ht="13.5" customHeight="1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417"/>
      <c r="M1096" s="2"/>
      <c r="N1096" s="2"/>
      <c r="O1096" s="2"/>
      <c r="P1096" s="2"/>
      <c r="Q1096" s="2"/>
      <c r="R1096" s="2"/>
    </row>
    <row r="1097" spans="1:18" ht="13.5" customHeight="1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417"/>
      <c r="M1097" s="2"/>
      <c r="N1097" s="2"/>
      <c r="O1097" s="2"/>
      <c r="P1097" s="2"/>
      <c r="Q1097" s="2"/>
      <c r="R1097" s="2"/>
    </row>
    <row r="1098" spans="1:18" ht="13.5" customHeight="1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417"/>
      <c r="M1098" s="2"/>
      <c r="N1098" s="2"/>
      <c r="O1098" s="2"/>
      <c r="P1098" s="2"/>
      <c r="Q1098" s="2"/>
      <c r="R1098" s="2"/>
    </row>
    <row r="1099" spans="1:18" ht="13.5" customHeight="1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417"/>
      <c r="M1099" s="2"/>
      <c r="N1099" s="2"/>
      <c r="O1099" s="2"/>
      <c r="P1099" s="2"/>
      <c r="Q1099" s="2"/>
      <c r="R1099" s="2"/>
    </row>
    <row r="1100" spans="1:18" ht="13.5" customHeight="1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417"/>
      <c r="M1100" s="2"/>
      <c r="N1100" s="2"/>
      <c r="O1100" s="2"/>
      <c r="P1100" s="2"/>
      <c r="Q1100" s="2"/>
      <c r="R1100" s="2"/>
    </row>
    <row r="1101" spans="1:18" ht="13.5" customHeight="1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417"/>
      <c r="M1101" s="2"/>
      <c r="N1101" s="2"/>
      <c r="O1101" s="2"/>
      <c r="P1101" s="2"/>
      <c r="Q1101" s="2"/>
      <c r="R1101" s="2"/>
    </row>
    <row r="1102" spans="1:18" ht="13.5" customHeight="1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417"/>
      <c r="M1102" s="2"/>
      <c r="N1102" s="2"/>
      <c r="O1102" s="2"/>
      <c r="P1102" s="2"/>
      <c r="Q1102" s="2"/>
      <c r="R1102" s="2"/>
    </row>
    <row r="1103" spans="1:18" ht="13.5" customHeight="1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417"/>
      <c r="M1103" s="2"/>
      <c r="N1103" s="2"/>
      <c r="O1103" s="2"/>
      <c r="P1103" s="2"/>
      <c r="Q1103" s="2"/>
      <c r="R1103" s="2"/>
    </row>
    <row r="1104" spans="1:18" ht="13.5" customHeight="1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417"/>
      <c r="M1104" s="2"/>
      <c r="N1104" s="2"/>
      <c r="O1104" s="2"/>
      <c r="P1104" s="2"/>
      <c r="Q1104" s="2"/>
      <c r="R1104" s="2"/>
    </row>
    <row r="1105" spans="1:18" ht="13.5" customHeight="1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417"/>
      <c r="M1105" s="2"/>
      <c r="N1105" s="2"/>
      <c r="O1105" s="2"/>
      <c r="P1105" s="2"/>
      <c r="Q1105" s="2"/>
      <c r="R1105" s="2"/>
    </row>
    <row r="1106" spans="1:18" ht="13.5" customHeight="1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417"/>
      <c r="M1106" s="2"/>
      <c r="N1106" s="2"/>
      <c r="O1106" s="2"/>
      <c r="P1106" s="2"/>
      <c r="Q1106" s="2"/>
      <c r="R1106" s="2"/>
    </row>
    <row r="1107" spans="1:18" ht="13.5" customHeight="1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417"/>
      <c r="M1107" s="2"/>
      <c r="N1107" s="2"/>
      <c r="O1107" s="2"/>
      <c r="P1107" s="2"/>
      <c r="Q1107" s="2"/>
      <c r="R1107" s="2"/>
    </row>
    <row r="1108" spans="1:18" ht="13.5" customHeight="1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417"/>
      <c r="M1108" s="2"/>
      <c r="N1108" s="2"/>
      <c r="O1108" s="2"/>
      <c r="P1108" s="2"/>
      <c r="Q1108" s="2"/>
      <c r="R1108" s="2"/>
    </row>
    <row r="1109" spans="1:18" ht="13.5" customHeight="1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417"/>
      <c r="M1109" s="2"/>
      <c r="N1109" s="2"/>
      <c r="O1109" s="2"/>
      <c r="P1109" s="2"/>
      <c r="Q1109" s="2"/>
      <c r="R1109" s="2"/>
    </row>
    <row r="1110" spans="1:18" ht="13.5" customHeight="1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417"/>
      <c r="M1110" s="2"/>
      <c r="N1110" s="2"/>
      <c r="O1110" s="2"/>
      <c r="P1110" s="2"/>
      <c r="Q1110" s="2"/>
      <c r="R1110" s="2"/>
    </row>
    <row r="1111" spans="1:18" ht="13.5" customHeight="1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417"/>
      <c r="M1111" s="2"/>
      <c r="N1111" s="2"/>
      <c r="O1111" s="2"/>
      <c r="P1111" s="2"/>
      <c r="Q1111" s="2"/>
      <c r="R1111" s="2"/>
    </row>
    <row r="1112" spans="1:18" ht="13.5" customHeight="1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417"/>
      <c r="M1112" s="2"/>
      <c r="N1112" s="2"/>
      <c r="O1112" s="2"/>
      <c r="P1112" s="2"/>
      <c r="Q1112" s="2"/>
      <c r="R1112" s="2"/>
    </row>
    <row r="1113" spans="1:18" ht="13.5" customHeight="1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417"/>
      <c r="M1113" s="2"/>
      <c r="N1113" s="2"/>
      <c r="O1113" s="2"/>
      <c r="P1113" s="2"/>
      <c r="Q1113" s="2"/>
      <c r="R1113" s="2"/>
    </row>
    <row r="1114" spans="1:18" ht="13.5" customHeight="1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417"/>
      <c r="M1114" s="2"/>
      <c r="N1114" s="2"/>
      <c r="O1114" s="2"/>
      <c r="P1114" s="2"/>
      <c r="Q1114" s="2"/>
      <c r="R1114" s="2"/>
    </row>
    <row r="1115" spans="1:18" ht="13.5" customHeight="1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417"/>
      <c r="M1115" s="2"/>
      <c r="N1115" s="2"/>
      <c r="O1115" s="2"/>
      <c r="P1115" s="2"/>
      <c r="Q1115" s="2"/>
      <c r="R1115" s="2"/>
    </row>
    <row r="1116" spans="1:18" ht="13.5" customHeight="1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417"/>
      <c r="M1116" s="2"/>
      <c r="N1116" s="2"/>
      <c r="O1116" s="2"/>
      <c r="P1116" s="2"/>
      <c r="Q1116" s="2"/>
      <c r="R1116" s="2"/>
    </row>
    <row r="1117" spans="1:18" ht="13.5" customHeight="1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417"/>
      <c r="M1117" s="2"/>
      <c r="N1117" s="2"/>
      <c r="O1117" s="2"/>
      <c r="P1117" s="2"/>
      <c r="Q1117" s="2"/>
      <c r="R1117" s="2"/>
    </row>
    <row r="1118" spans="1:18" ht="13.5" customHeight="1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417"/>
      <c r="M1118" s="2"/>
      <c r="N1118" s="2"/>
      <c r="O1118" s="2"/>
      <c r="P1118" s="2"/>
      <c r="Q1118" s="2"/>
      <c r="R1118" s="2"/>
    </row>
    <row r="1119" spans="1:18" ht="13.5" customHeight="1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417"/>
      <c r="M1119" s="2"/>
      <c r="N1119" s="2"/>
      <c r="O1119" s="2"/>
      <c r="P1119" s="2"/>
      <c r="Q1119" s="2"/>
      <c r="R1119" s="2"/>
    </row>
    <row r="1120" spans="1:18" ht="13.5" customHeight="1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417"/>
      <c r="M1120" s="2"/>
      <c r="N1120" s="2"/>
      <c r="O1120" s="2"/>
      <c r="P1120" s="2"/>
      <c r="Q1120" s="2"/>
      <c r="R1120" s="2"/>
    </row>
    <row r="1121" spans="1:18" ht="13.5" customHeight="1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417"/>
      <c r="M1121" s="2"/>
      <c r="N1121" s="2"/>
      <c r="O1121" s="2"/>
      <c r="P1121" s="2"/>
      <c r="Q1121" s="2"/>
      <c r="R1121" s="2"/>
    </row>
    <row r="1122" spans="1:18" ht="13.5" customHeight="1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417"/>
      <c r="M1122" s="2"/>
      <c r="N1122" s="2"/>
      <c r="O1122" s="2"/>
      <c r="P1122" s="2"/>
      <c r="Q1122" s="2"/>
      <c r="R1122" s="2"/>
    </row>
    <row r="1123" spans="1:18" ht="13.5" customHeight="1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417"/>
      <c r="M1123" s="2"/>
      <c r="N1123" s="2"/>
      <c r="O1123" s="2"/>
      <c r="P1123" s="2"/>
      <c r="Q1123" s="2"/>
      <c r="R1123" s="2"/>
    </row>
    <row r="1124" spans="1:18" ht="13.5" customHeight="1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417"/>
      <c r="M1124" s="2"/>
      <c r="N1124" s="2"/>
      <c r="O1124" s="2"/>
      <c r="P1124" s="2"/>
      <c r="Q1124" s="2"/>
      <c r="R1124" s="2"/>
    </row>
    <row r="1125" spans="1:18" ht="13.5" customHeight="1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417"/>
      <c r="M1125" s="2"/>
      <c r="N1125" s="2"/>
      <c r="O1125" s="2"/>
      <c r="P1125" s="2"/>
      <c r="Q1125" s="2"/>
      <c r="R1125" s="2"/>
    </row>
    <row r="1126" spans="1:18" ht="13.5" customHeight="1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417"/>
      <c r="M1126" s="2"/>
      <c r="N1126" s="2"/>
      <c r="O1126" s="2"/>
      <c r="P1126" s="2"/>
      <c r="Q1126" s="2"/>
      <c r="R1126" s="2"/>
    </row>
    <row r="1127" spans="1:18" ht="13.5" customHeight="1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417"/>
      <c r="M1127" s="2"/>
      <c r="N1127" s="2"/>
      <c r="O1127" s="2"/>
      <c r="P1127" s="2"/>
      <c r="Q1127" s="2"/>
      <c r="R1127" s="2"/>
    </row>
    <row r="1128" spans="1:18" ht="13.5" customHeight="1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417"/>
      <c r="M1128" s="2"/>
      <c r="N1128" s="2"/>
      <c r="O1128" s="2"/>
      <c r="P1128" s="2"/>
      <c r="Q1128" s="2"/>
      <c r="R1128" s="2"/>
    </row>
    <row r="1129" spans="1:18" ht="13.5" customHeight="1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417"/>
      <c r="M1129" s="2"/>
      <c r="N1129" s="2"/>
      <c r="O1129" s="2"/>
      <c r="P1129" s="2"/>
      <c r="Q1129" s="2"/>
      <c r="R1129" s="2"/>
    </row>
    <row r="1130" spans="1:18" ht="13.5" customHeight="1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417"/>
      <c r="M1130" s="2"/>
      <c r="N1130" s="2"/>
      <c r="O1130" s="2"/>
      <c r="P1130" s="2"/>
      <c r="Q1130" s="2"/>
      <c r="R1130" s="2"/>
    </row>
    <row r="1131" spans="1:18" ht="13.5" customHeight="1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417"/>
      <c r="M1131" s="2"/>
      <c r="N1131" s="2"/>
      <c r="O1131" s="2"/>
      <c r="P1131" s="2"/>
      <c r="Q1131" s="2"/>
      <c r="R1131" s="2"/>
    </row>
    <row r="1132" spans="1:18" ht="13.5" customHeight="1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417"/>
      <c r="M1132" s="2"/>
      <c r="N1132" s="2"/>
      <c r="O1132" s="2"/>
      <c r="P1132" s="2"/>
      <c r="Q1132" s="2"/>
      <c r="R1132" s="2"/>
    </row>
    <row r="1133" spans="1:18" ht="13.5" customHeight="1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417"/>
      <c r="M1133" s="2"/>
      <c r="N1133" s="2"/>
      <c r="O1133" s="2"/>
      <c r="P1133" s="2"/>
      <c r="Q1133" s="2"/>
      <c r="R1133" s="2"/>
    </row>
    <row r="1134" spans="1:18" ht="13.5" customHeight="1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417"/>
      <c r="M1134" s="2"/>
      <c r="N1134" s="2"/>
      <c r="O1134" s="2"/>
      <c r="P1134" s="2"/>
      <c r="Q1134" s="2"/>
      <c r="R1134" s="2"/>
    </row>
    <row r="1135" spans="1:18" ht="13.5" customHeight="1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417"/>
      <c r="M1135" s="2"/>
      <c r="N1135" s="2"/>
      <c r="O1135" s="2"/>
      <c r="P1135" s="2"/>
      <c r="Q1135" s="2"/>
      <c r="R1135" s="2"/>
    </row>
    <row r="1136" spans="1:18" ht="13.5" customHeight="1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417"/>
      <c r="M1136" s="2"/>
      <c r="N1136" s="2"/>
      <c r="O1136" s="2"/>
      <c r="P1136" s="2"/>
      <c r="Q1136" s="2"/>
      <c r="R1136" s="2"/>
    </row>
    <row r="1137" spans="1:18" ht="13.5" customHeight="1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417"/>
      <c r="M1137" s="2"/>
      <c r="N1137" s="2"/>
      <c r="O1137" s="2"/>
      <c r="P1137" s="2"/>
      <c r="Q1137" s="2"/>
      <c r="R1137" s="2"/>
    </row>
    <row r="1138" spans="1:18" ht="13.5" customHeight="1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417"/>
      <c r="M1138" s="2"/>
      <c r="N1138" s="2"/>
      <c r="O1138" s="2"/>
      <c r="P1138" s="2"/>
      <c r="Q1138" s="2"/>
      <c r="R1138" s="2"/>
    </row>
    <row r="1139" spans="1:18" ht="13.5" customHeight="1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417"/>
      <c r="M1139" s="2"/>
      <c r="N1139" s="2"/>
      <c r="O1139" s="2"/>
      <c r="P1139" s="2"/>
      <c r="Q1139" s="2"/>
      <c r="R1139" s="2"/>
    </row>
    <row r="1140" spans="1:18" ht="13.5" customHeight="1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417"/>
      <c r="M1140" s="2"/>
      <c r="N1140" s="2"/>
      <c r="O1140" s="2"/>
      <c r="P1140" s="2"/>
      <c r="Q1140" s="2"/>
      <c r="R1140" s="2"/>
    </row>
    <row r="1141" spans="1:18" ht="13.5" customHeight="1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417"/>
      <c r="M1141" s="2"/>
      <c r="N1141" s="2"/>
      <c r="O1141" s="2"/>
      <c r="P1141" s="2"/>
      <c r="Q1141" s="2"/>
      <c r="R1141" s="2"/>
    </row>
    <row r="1142" spans="1:18" ht="13.5" customHeight="1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417"/>
      <c r="M1142" s="2"/>
      <c r="N1142" s="2"/>
      <c r="O1142" s="2"/>
      <c r="P1142" s="2"/>
      <c r="Q1142" s="2"/>
      <c r="R1142" s="2"/>
    </row>
    <row r="1143" spans="1:18" ht="13.5" customHeight="1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417"/>
      <c r="M1143" s="2"/>
      <c r="N1143" s="2"/>
      <c r="O1143" s="2"/>
      <c r="P1143" s="2"/>
      <c r="Q1143" s="2"/>
      <c r="R1143" s="2"/>
    </row>
    <row r="1144" spans="1:18" ht="13.5" customHeight="1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417"/>
      <c r="M1144" s="2"/>
      <c r="N1144" s="2"/>
      <c r="O1144" s="2"/>
      <c r="P1144" s="2"/>
      <c r="Q1144" s="2"/>
      <c r="R1144" s="2"/>
    </row>
    <row r="1145" spans="1:18" ht="13.5" customHeight="1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417"/>
      <c r="M1145" s="2"/>
      <c r="N1145" s="2"/>
      <c r="O1145" s="2"/>
      <c r="P1145" s="2"/>
      <c r="Q1145" s="2"/>
      <c r="R1145" s="2"/>
    </row>
    <row r="1146" spans="1:18" ht="13.5" customHeight="1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417"/>
      <c r="M1146" s="2"/>
      <c r="N1146" s="2"/>
      <c r="O1146" s="2"/>
      <c r="P1146" s="2"/>
      <c r="Q1146" s="2"/>
      <c r="R1146" s="2"/>
    </row>
    <row r="1147" spans="1:18" ht="13.5" customHeight="1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417"/>
      <c r="M1147" s="2"/>
      <c r="N1147" s="2"/>
      <c r="O1147" s="2"/>
      <c r="P1147" s="2"/>
      <c r="Q1147" s="2"/>
      <c r="R1147" s="2"/>
    </row>
    <row r="1148" spans="1:18" ht="13.5" customHeight="1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417"/>
      <c r="M1148" s="2"/>
      <c r="N1148" s="2"/>
      <c r="O1148" s="2"/>
      <c r="P1148" s="2"/>
      <c r="Q1148" s="2"/>
      <c r="R1148" s="2"/>
    </row>
    <row r="1149" spans="1:18" ht="13.5" customHeight="1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417"/>
      <c r="M1149" s="2"/>
      <c r="N1149" s="2"/>
      <c r="O1149" s="2"/>
      <c r="P1149" s="2"/>
      <c r="Q1149" s="2"/>
      <c r="R1149" s="2"/>
    </row>
    <row r="1150" spans="1:18" ht="13.5" customHeight="1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417"/>
      <c r="M1150" s="2"/>
      <c r="N1150" s="2"/>
      <c r="O1150" s="2"/>
      <c r="P1150" s="2"/>
      <c r="Q1150" s="2"/>
      <c r="R1150" s="2"/>
    </row>
    <row r="1151" spans="1:18" ht="13.5" customHeight="1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417"/>
      <c r="M1151" s="2"/>
      <c r="N1151" s="2"/>
      <c r="O1151" s="2"/>
      <c r="P1151" s="2"/>
      <c r="Q1151" s="2"/>
      <c r="R1151" s="2"/>
    </row>
    <row r="1152" spans="1:18" ht="13.5" customHeight="1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417"/>
      <c r="M1152" s="2"/>
      <c r="N1152" s="2"/>
      <c r="O1152" s="2"/>
      <c r="P1152" s="2"/>
      <c r="Q1152" s="2"/>
      <c r="R1152" s="2"/>
    </row>
    <row r="1153" spans="1:18" ht="13.5" customHeight="1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417"/>
      <c r="M1153" s="2"/>
      <c r="N1153" s="2"/>
      <c r="O1153" s="2"/>
      <c r="P1153" s="2"/>
      <c r="Q1153" s="2"/>
      <c r="R1153" s="2"/>
    </row>
    <row r="1154" spans="1:18" ht="13.5" customHeight="1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417"/>
      <c r="M1154" s="2"/>
      <c r="N1154" s="2"/>
      <c r="O1154" s="2"/>
      <c r="P1154" s="2"/>
      <c r="Q1154" s="2"/>
      <c r="R1154" s="2"/>
    </row>
    <row r="1155" spans="1:18" ht="13.5" customHeight="1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417"/>
      <c r="M1155" s="2"/>
      <c r="N1155" s="2"/>
      <c r="O1155" s="2"/>
      <c r="P1155" s="2"/>
      <c r="Q1155" s="2"/>
      <c r="R1155" s="2"/>
    </row>
    <row r="1156" spans="1:18" ht="13.5" customHeight="1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417"/>
      <c r="M1156" s="2"/>
      <c r="N1156" s="2"/>
      <c r="O1156" s="2"/>
      <c r="P1156" s="2"/>
      <c r="Q1156" s="2"/>
      <c r="R1156" s="2"/>
    </row>
    <row r="1157" spans="1:18" ht="13.5" customHeight="1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417"/>
      <c r="M1157" s="2"/>
      <c r="N1157" s="2"/>
      <c r="O1157" s="2"/>
      <c r="P1157" s="2"/>
      <c r="Q1157" s="2"/>
      <c r="R1157" s="2"/>
    </row>
    <row r="1158" spans="1:18" ht="13.5" customHeight="1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417"/>
      <c r="M1158" s="2"/>
      <c r="N1158" s="2"/>
      <c r="O1158" s="2"/>
      <c r="P1158" s="2"/>
      <c r="Q1158" s="2"/>
      <c r="R1158" s="2"/>
    </row>
    <row r="1159" spans="1:18" ht="13.5" customHeight="1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417"/>
      <c r="M1159" s="2"/>
      <c r="N1159" s="2"/>
      <c r="O1159" s="2"/>
      <c r="P1159" s="2"/>
      <c r="Q1159" s="2"/>
      <c r="R1159" s="2"/>
    </row>
    <row r="1160" spans="1:18" ht="13.5" customHeight="1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417"/>
      <c r="M1160" s="2"/>
      <c r="N1160" s="2"/>
      <c r="O1160" s="2"/>
      <c r="P1160" s="2"/>
      <c r="Q1160" s="2"/>
      <c r="R1160" s="2"/>
    </row>
    <row r="1161" spans="1:18" ht="13.5" customHeight="1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417"/>
      <c r="M1161" s="2"/>
      <c r="N1161" s="2"/>
      <c r="O1161" s="2"/>
      <c r="P1161" s="2"/>
      <c r="Q1161" s="2"/>
      <c r="R1161" s="2"/>
    </row>
    <row r="1162" spans="1:18" ht="13.5" customHeight="1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417"/>
      <c r="M1162" s="2"/>
      <c r="N1162" s="2"/>
      <c r="O1162" s="2"/>
      <c r="P1162" s="2"/>
      <c r="Q1162" s="2"/>
      <c r="R1162" s="2"/>
    </row>
    <row r="1163" spans="1:18" ht="13.5" customHeight="1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417"/>
      <c r="M1163" s="2"/>
      <c r="N1163" s="2"/>
      <c r="O1163" s="2"/>
      <c r="P1163" s="2"/>
      <c r="Q1163" s="2"/>
      <c r="R1163" s="2"/>
    </row>
    <row r="1164" spans="1:18" ht="13.5" customHeight="1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417"/>
      <c r="M1164" s="2"/>
      <c r="N1164" s="2"/>
      <c r="O1164" s="2"/>
      <c r="P1164" s="2"/>
      <c r="Q1164" s="2"/>
      <c r="R1164" s="2"/>
    </row>
    <row r="1165" spans="1:18" ht="13.5" customHeight="1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417"/>
      <c r="M1165" s="2"/>
      <c r="N1165" s="2"/>
      <c r="O1165" s="2"/>
      <c r="P1165" s="2"/>
      <c r="Q1165" s="2"/>
      <c r="R1165" s="2"/>
    </row>
    <row r="1166" spans="1:18" ht="13.5" customHeight="1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417"/>
      <c r="M1166" s="2"/>
      <c r="N1166" s="2"/>
      <c r="O1166" s="2"/>
      <c r="P1166" s="2"/>
      <c r="Q1166" s="2"/>
      <c r="R1166" s="2"/>
    </row>
    <row r="1167" spans="1:18" ht="13.5" customHeight="1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417"/>
      <c r="M1167" s="2"/>
      <c r="N1167" s="2"/>
      <c r="O1167" s="2"/>
      <c r="P1167" s="2"/>
      <c r="Q1167" s="2"/>
      <c r="R1167" s="2"/>
    </row>
    <row r="1168" spans="1:18" ht="13.5" customHeight="1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417"/>
      <c r="M1168" s="2"/>
      <c r="N1168" s="2"/>
      <c r="O1168" s="2"/>
      <c r="P1168" s="2"/>
      <c r="Q1168" s="2"/>
      <c r="R1168" s="2"/>
    </row>
    <row r="1169" spans="1:18" ht="13.5" customHeight="1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417"/>
      <c r="M1169" s="2"/>
      <c r="N1169" s="2"/>
      <c r="O1169" s="2"/>
      <c r="P1169" s="2"/>
      <c r="Q1169" s="2"/>
      <c r="R1169" s="2"/>
    </row>
    <row r="1170" spans="1:18" ht="13.5" customHeight="1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417"/>
      <c r="M1170" s="2"/>
      <c r="N1170" s="2"/>
      <c r="O1170" s="2"/>
      <c r="P1170" s="2"/>
      <c r="Q1170" s="2"/>
      <c r="R1170" s="2"/>
    </row>
    <row r="1171" spans="1:18" ht="13.5" customHeight="1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417"/>
      <c r="M1171" s="2"/>
      <c r="N1171" s="2"/>
      <c r="O1171" s="2"/>
      <c r="P1171" s="2"/>
      <c r="Q1171" s="2"/>
      <c r="R1171" s="2"/>
    </row>
    <row r="1172" spans="1:18" ht="13.5" customHeight="1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417"/>
      <c r="M1172" s="2"/>
      <c r="N1172" s="2"/>
      <c r="O1172" s="2"/>
      <c r="P1172" s="2"/>
      <c r="Q1172" s="2"/>
      <c r="R1172" s="2"/>
    </row>
    <row r="1173" spans="1:18" ht="13.5" customHeight="1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417"/>
      <c r="M1173" s="2"/>
      <c r="N1173" s="2"/>
      <c r="O1173" s="2"/>
      <c r="P1173" s="2"/>
      <c r="Q1173" s="2"/>
      <c r="R1173" s="2"/>
    </row>
    <row r="1174" spans="1:18" ht="13.5" customHeight="1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417"/>
      <c r="M1174" s="2"/>
      <c r="N1174" s="2"/>
      <c r="O1174" s="2"/>
      <c r="P1174" s="2"/>
      <c r="Q1174" s="2"/>
      <c r="R1174" s="2"/>
    </row>
    <row r="1175" spans="1:18" ht="13.5" customHeight="1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417"/>
      <c r="M1175" s="2"/>
      <c r="N1175" s="2"/>
      <c r="O1175" s="2"/>
      <c r="P1175" s="2"/>
      <c r="Q1175" s="2"/>
      <c r="R1175" s="2"/>
    </row>
    <row r="1176" spans="1:18" ht="13.5" customHeight="1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417"/>
      <c r="M1176" s="2"/>
      <c r="N1176" s="2"/>
      <c r="O1176" s="2"/>
      <c r="P1176" s="2"/>
      <c r="Q1176" s="2"/>
      <c r="R1176" s="2"/>
    </row>
    <row r="1177" spans="1:18" ht="13.5" customHeight="1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417"/>
      <c r="M1177" s="2"/>
      <c r="N1177" s="2"/>
      <c r="O1177" s="2"/>
      <c r="P1177" s="2"/>
      <c r="Q1177" s="2"/>
      <c r="R1177" s="2"/>
    </row>
    <row r="1178" spans="1:18" ht="13.5" customHeight="1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417"/>
      <c r="M1178" s="2"/>
      <c r="N1178" s="2"/>
      <c r="O1178" s="2"/>
      <c r="P1178" s="2"/>
      <c r="Q1178" s="2"/>
      <c r="R1178" s="2"/>
    </row>
    <row r="1179" spans="1:18" ht="13.5" customHeight="1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417"/>
      <c r="M1179" s="2"/>
      <c r="N1179" s="2"/>
      <c r="O1179" s="2"/>
      <c r="P1179" s="2"/>
      <c r="Q1179" s="2"/>
      <c r="R1179" s="2"/>
    </row>
    <row r="1180" spans="1:18" ht="13.5" customHeight="1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417"/>
      <c r="M1180" s="2"/>
      <c r="N1180" s="2"/>
      <c r="O1180" s="2"/>
      <c r="P1180" s="2"/>
      <c r="Q1180" s="2"/>
      <c r="R1180" s="2"/>
    </row>
    <row r="1181" spans="1:18" ht="13.5" customHeight="1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417"/>
      <c r="M1181" s="2"/>
      <c r="N1181" s="2"/>
      <c r="O1181" s="2"/>
      <c r="P1181" s="2"/>
      <c r="Q1181" s="2"/>
      <c r="R1181" s="2"/>
    </row>
    <row r="1182" spans="1:18" ht="13.5" customHeight="1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417"/>
      <c r="M1182" s="2"/>
      <c r="N1182" s="2"/>
      <c r="O1182" s="2"/>
      <c r="P1182" s="2"/>
      <c r="Q1182" s="2"/>
      <c r="R1182" s="2"/>
    </row>
    <row r="1183" spans="1:18" ht="13.5" customHeight="1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417"/>
      <c r="M1183" s="2"/>
      <c r="N1183" s="2"/>
      <c r="O1183" s="2"/>
      <c r="P1183" s="2"/>
      <c r="Q1183" s="2"/>
      <c r="R1183" s="2"/>
    </row>
    <row r="1184" spans="1:18" ht="13.5" customHeight="1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417"/>
      <c r="M1184" s="2"/>
      <c r="N1184" s="2"/>
      <c r="O1184" s="2"/>
      <c r="P1184" s="2"/>
      <c r="Q1184" s="2"/>
      <c r="R1184" s="2"/>
    </row>
    <row r="1185" spans="1:18" ht="13.5" customHeight="1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417"/>
      <c r="M1185" s="2"/>
      <c r="N1185" s="2"/>
      <c r="O1185" s="2"/>
      <c r="P1185" s="2"/>
      <c r="Q1185" s="2"/>
      <c r="R1185" s="2"/>
    </row>
    <row r="1186" spans="1:18" ht="13.5" customHeight="1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417"/>
      <c r="M1186" s="2"/>
      <c r="N1186" s="2"/>
      <c r="O1186" s="2"/>
      <c r="P1186" s="2"/>
      <c r="Q1186" s="2"/>
      <c r="R1186" s="2"/>
    </row>
    <row r="1187" spans="1:18" ht="13.5" customHeight="1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417"/>
      <c r="M1187" s="2"/>
      <c r="N1187" s="2"/>
      <c r="O1187" s="2"/>
      <c r="P1187" s="2"/>
      <c r="Q1187" s="2"/>
      <c r="R1187" s="2"/>
    </row>
    <row r="1188" spans="1:18" ht="13.5" customHeight="1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417"/>
      <c r="M1188" s="2"/>
      <c r="N1188" s="2"/>
      <c r="O1188" s="2"/>
      <c r="P1188" s="2"/>
      <c r="Q1188" s="2"/>
      <c r="R1188" s="2"/>
    </row>
    <row r="1189" spans="1:18" ht="13.5" customHeight="1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417"/>
      <c r="M1189" s="2"/>
      <c r="N1189" s="2"/>
      <c r="O1189" s="2"/>
      <c r="P1189" s="2"/>
      <c r="Q1189" s="2"/>
      <c r="R1189" s="2"/>
    </row>
    <row r="1190" spans="1:18" ht="13.5" customHeight="1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417"/>
      <c r="M1190" s="2"/>
      <c r="N1190" s="2"/>
      <c r="O1190" s="2"/>
      <c r="P1190" s="2"/>
      <c r="Q1190" s="2"/>
      <c r="R1190" s="2"/>
    </row>
    <row r="1191" spans="1:18" ht="13.5" customHeight="1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417"/>
      <c r="M1191" s="2"/>
      <c r="N1191" s="2"/>
      <c r="O1191" s="2"/>
      <c r="P1191" s="2"/>
      <c r="Q1191" s="2"/>
      <c r="R1191" s="2"/>
    </row>
    <row r="1192" spans="1:18" ht="13.5" customHeight="1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417"/>
      <c r="M1192" s="2"/>
      <c r="N1192" s="2"/>
      <c r="O1192" s="2"/>
      <c r="P1192" s="2"/>
      <c r="Q1192" s="2"/>
      <c r="R1192" s="2"/>
    </row>
    <row r="1193" spans="1:18" ht="13.5" customHeight="1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417"/>
      <c r="M1193" s="2"/>
      <c r="N1193" s="2"/>
      <c r="O1193" s="2"/>
      <c r="P1193" s="2"/>
      <c r="Q1193" s="2"/>
      <c r="R1193" s="2"/>
    </row>
    <row r="1194" spans="1:18" ht="13.5" customHeight="1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417"/>
      <c r="M1194" s="2"/>
      <c r="N1194" s="2"/>
      <c r="O1194" s="2"/>
      <c r="P1194" s="2"/>
      <c r="Q1194" s="2"/>
      <c r="R1194" s="2"/>
    </row>
    <row r="1195" spans="1:18" ht="13.5" customHeight="1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417"/>
      <c r="M1195" s="2"/>
      <c r="N1195" s="2"/>
      <c r="O1195" s="2"/>
      <c r="P1195" s="2"/>
      <c r="Q1195" s="2"/>
      <c r="R1195" s="2"/>
    </row>
    <row r="1196" spans="1:18" ht="13.5" customHeight="1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417"/>
      <c r="M1196" s="2"/>
      <c r="N1196" s="2"/>
      <c r="O1196" s="2"/>
      <c r="P1196" s="2"/>
      <c r="Q1196" s="2"/>
      <c r="R1196" s="2"/>
    </row>
    <row r="1197" spans="1:18" ht="13.5" customHeight="1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417"/>
      <c r="M1197" s="2"/>
      <c r="N1197" s="2"/>
      <c r="O1197" s="2"/>
      <c r="P1197" s="2"/>
      <c r="Q1197" s="2"/>
      <c r="R1197" s="2"/>
    </row>
    <row r="1198" spans="1:18" ht="13.5" customHeight="1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417"/>
      <c r="M1198" s="2"/>
      <c r="N1198" s="2"/>
      <c r="O1198" s="2"/>
      <c r="P1198" s="2"/>
      <c r="Q1198" s="2"/>
      <c r="R1198" s="2"/>
    </row>
    <row r="1199" spans="1:18" ht="13.5" customHeight="1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417"/>
      <c r="M1199" s="2"/>
      <c r="N1199" s="2"/>
      <c r="O1199" s="2"/>
      <c r="P1199" s="2"/>
      <c r="Q1199" s="2"/>
      <c r="R1199" s="2"/>
    </row>
    <row r="1200" spans="1:18" ht="13.5" customHeight="1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417"/>
      <c r="M1200" s="2"/>
      <c r="N1200" s="2"/>
      <c r="O1200" s="2"/>
      <c r="P1200" s="2"/>
      <c r="Q1200" s="2"/>
      <c r="R1200" s="2"/>
    </row>
    <row r="1201" spans="1:18" ht="13.5" customHeight="1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417"/>
      <c r="M1201" s="2"/>
      <c r="N1201" s="2"/>
      <c r="O1201" s="2"/>
      <c r="P1201" s="2"/>
      <c r="Q1201" s="2"/>
      <c r="R1201" s="2"/>
    </row>
  </sheetData>
  <protectedRanges>
    <protectedRange sqref="E287:E288" name="Measures_2_1"/>
    <protectedRange sqref="E291:E292" name="Measures_4"/>
    <protectedRange sqref="E299" name="Measures_20"/>
    <protectedRange sqref="E300" name="Measures_21"/>
  </protectedRanges>
  <mergeCells count="31">
    <mergeCell ref="B14:D14"/>
    <mergeCell ref="B39:D39"/>
    <mergeCell ref="B59:D59"/>
    <mergeCell ref="B74:D74"/>
    <mergeCell ref="B83:D83"/>
    <mergeCell ref="C16:C19"/>
    <mergeCell ref="C20:C22"/>
    <mergeCell ref="C25:C26"/>
    <mergeCell ref="C36:C38"/>
    <mergeCell ref="B16:B38"/>
    <mergeCell ref="C41:C47"/>
    <mergeCell ref="C48:C54"/>
    <mergeCell ref="C55:C57"/>
    <mergeCell ref="B41:B58"/>
    <mergeCell ref="C61:C63"/>
    <mergeCell ref="C66:C69"/>
    <mergeCell ref="C70:C71"/>
    <mergeCell ref="C72:C73"/>
    <mergeCell ref="B61:B73"/>
    <mergeCell ref="C80:C82"/>
    <mergeCell ref="B76:B82"/>
    <mergeCell ref="B267:B276"/>
    <mergeCell ref="C124:C126"/>
    <mergeCell ref="B85:B126"/>
    <mergeCell ref="C85:C86"/>
    <mergeCell ref="B263:B264"/>
    <mergeCell ref="C115:C122"/>
    <mergeCell ref="C87:C99"/>
    <mergeCell ref="C100:C104"/>
    <mergeCell ref="C105:C110"/>
    <mergeCell ref="C111:C114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47"/>
  <sheetViews>
    <sheetView showGridLines="0" topLeftCell="B1" zoomScale="80" zoomScaleNormal="80" workbookViewId="0">
      <selection activeCell="B3" sqref="B3"/>
    </sheetView>
  </sheetViews>
  <sheetFormatPr defaultColWidth="12.58203125" defaultRowHeight="15" customHeight="1"/>
  <cols>
    <col min="1" max="1" width="7.58203125" customWidth="1"/>
    <col min="2" max="2" width="54" style="108" customWidth="1"/>
    <col min="3" max="3" width="63.58203125" customWidth="1"/>
    <col min="4" max="4" width="86.25" customWidth="1"/>
    <col min="5" max="7" width="16.08203125" customWidth="1"/>
    <col min="8" max="8" width="44.58203125" customWidth="1"/>
    <col min="9" max="10" width="9.33203125" bestFit="1" customWidth="1"/>
    <col min="11" max="11" width="7.58203125" customWidth="1"/>
    <col min="12" max="12" width="9.33203125" bestFit="1" customWidth="1"/>
    <col min="13" max="19" width="7.58203125" customWidth="1"/>
  </cols>
  <sheetData>
    <row r="1" spans="1:19" ht="14.25" customHeight="1">
      <c r="B1" s="2"/>
      <c r="C1" s="2"/>
      <c r="D1" s="2"/>
      <c r="E1" s="2"/>
      <c r="F1" s="2"/>
      <c r="G1" s="2"/>
    </row>
    <row r="2" spans="1:19" ht="14.25" customHeight="1" thickBot="1">
      <c r="B2" s="9" t="s">
        <v>641</v>
      </c>
      <c r="C2" s="2"/>
      <c r="D2" s="323"/>
      <c r="E2" s="2"/>
      <c r="F2" s="2"/>
      <c r="G2" s="2"/>
    </row>
    <row r="3" spans="1:19" ht="14.25" customHeight="1" thickBot="1">
      <c r="B3" s="126"/>
      <c r="C3" s="122"/>
      <c r="D3" s="122"/>
      <c r="E3" s="123" t="s">
        <v>190</v>
      </c>
      <c r="F3" s="18" t="s">
        <v>191</v>
      </c>
      <c r="G3" s="19" t="s">
        <v>192</v>
      </c>
    </row>
    <row r="4" spans="1:19" ht="14.25" customHeight="1" thickBot="1">
      <c r="A4" s="2"/>
      <c r="B4" s="125" t="s">
        <v>193</v>
      </c>
      <c r="C4" s="124"/>
      <c r="D4" s="124"/>
      <c r="E4" s="244">
        <v>4052.009</v>
      </c>
      <c r="F4" s="245">
        <v>392.58607238873702</v>
      </c>
      <c r="G4" s="246">
        <f>SUM(E4:F4)</f>
        <v>4444.5950723887372</v>
      </c>
      <c r="H4" s="7"/>
      <c r="I4" s="242"/>
      <c r="J4" s="149"/>
      <c r="K4" s="149"/>
      <c r="L4" s="122"/>
      <c r="M4" s="2"/>
      <c r="N4" s="2"/>
      <c r="O4" s="2"/>
      <c r="P4" s="2"/>
      <c r="Q4" s="2"/>
      <c r="R4" s="2"/>
      <c r="S4" s="2"/>
    </row>
    <row r="5" spans="1:19" ht="14.25" customHeight="1">
      <c r="B5" s="9"/>
      <c r="C5" s="2"/>
      <c r="D5" s="2"/>
      <c r="E5" s="7"/>
      <c r="F5" s="2"/>
      <c r="G5" s="122"/>
      <c r="H5" s="149"/>
      <c r="I5" s="248"/>
      <c r="J5" s="571"/>
      <c r="K5" s="571"/>
      <c r="L5" s="149"/>
    </row>
    <row r="6" spans="1:19" ht="18" customHeight="1" thickBot="1">
      <c r="B6" s="174" t="s">
        <v>70</v>
      </c>
      <c r="C6" s="122"/>
      <c r="D6" s="122"/>
      <c r="E6" s="122"/>
      <c r="F6" s="122"/>
      <c r="G6" s="122"/>
      <c r="H6" s="149"/>
      <c r="I6" s="248"/>
      <c r="J6" s="249"/>
      <c r="K6" s="249"/>
      <c r="L6" s="149"/>
    </row>
    <row r="7" spans="1:19" ht="48" customHeight="1" thickBot="1">
      <c r="A7" s="149"/>
      <c r="B7" s="214" t="s">
        <v>194</v>
      </c>
      <c r="C7" s="215" t="s">
        <v>72</v>
      </c>
      <c r="D7" s="216" t="s">
        <v>73</v>
      </c>
      <c r="E7" s="258" t="s">
        <v>190</v>
      </c>
      <c r="F7" s="258" t="s">
        <v>191</v>
      </c>
      <c r="G7" s="259" t="s">
        <v>192</v>
      </c>
      <c r="H7" s="149"/>
      <c r="I7" s="250"/>
      <c r="J7" s="251"/>
      <c r="K7" s="251"/>
      <c r="L7" s="149"/>
    </row>
    <row r="8" spans="1:19" ht="14.25" customHeight="1">
      <c r="A8" s="122"/>
      <c r="B8" s="260" t="s">
        <v>74</v>
      </c>
      <c r="C8" s="261" t="s">
        <v>75</v>
      </c>
      <c r="D8" s="261"/>
      <c r="E8" s="262">
        <v>637.9182464039186</v>
      </c>
      <c r="F8" s="262">
        <v>-216.54982849456499</v>
      </c>
      <c r="G8" s="263">
        <f>SUM(E8:F8)</f>
        <v>421.36841790935364</v>
      </c>
      <c r="H8" s="152"/>
      <c r="I8" s="250"/>
      <c r="J8" s="251"/>
      <c r="K8" s="251"/>
      <c r="L8" s="149"/>
      <c r="M8" s="2"/>
      <c r="N8" s="2"/>
      <c r="O8" s="2"/>
      <c r="P8" s="2"/>
      <c r="Q8" s="2"/>
      <c r="R8" s="2"/>
      <c r="S8" s="2"/>
    </row>
    <row r="9" spans="1:19" ht="14.25" customHeight="1">
      <c r="A9" s="149"/>
      <c r="B9" s="203"/>
      <c r="C9" s="266"/>
      <c r="D9" s="266"/>
      <c r="E9" s="267"/>
      <c r="F9" s="267"/>
      <c r="G9" s="268"/>
      <c r="H9" s="149"/>
    </row>
    <row r="10" spans="1:19" ht="14.25" customHeight="1">
      <c r="A10" s="149"/>
      <c r="B10" s="203" t="s">
        <v>104</v>
      </c>
      <c r="C10" s="156" t="s">
        <v>99</v>
      </c>
      <c r="D10" s="159" t="s">
        <v>120</v>
      </c>
      <c r="E10" s="247">
        <v>1.2115862874159045</v>
      </c>
      <c r="F10" s="169">
        <v>0</v>
      </c>
      <c r="G10" s="269">
        <f>SUM(E10:F10)</f>
        <v>1.2115862874159045</v>
      </c>
      <c r="H10" s="149"/>
    </row>
    <row r="11" spans="1:19" ht="14.25" customHeight="1">
      <c r="A11" s="149"/>
      <c r="B11" s="204" t="s">
        <v>121</v>
      </c>
      <c r="C11" s="151"/>
      <c r="D11" s="151"/>
      <c r="E11" s="270">
        <f>SUM(E10)</f>
        <v>1.2115862874159045</v>
      </c>
      <c r="F11" s="264">
        <f>SUM(F10)</f>
        <v>0</v>
      </c>
      <c r="G11" s="271">
        <f>SUM(E11:F11)</f>
        <v>1.2115862874159045</v>
      </c>
      <c r="H11" s="190"/>
    </row>
    <row r="12" spans="1:19" ht="14.25" customHeight="1">
      <c r="A12" s="149"/>
      <c r="B12" s="203"/>
      <c r="C12" s="266"/>
      <c r="D12" s="156"/>
      <c r="E12" s="267"/>
      <c r="F12" s="267"/>
      <c r="G12" s="268"/>
      <c r="H12" s="149"/>
    </row>
    <row r="13" spans="1:19" ht="14.25" customHeight="1">
      <c r="A13" s="149"/>
      <c r="B13" s="203" t="s">
        <v>122</v>
      </c>
      <c r="C13" s="272" t="s">
        <v>90</v>
      </c>
      <c r="D13" s="162" t="s">
        <v>195</v>
      </c>
      <c r="E13" s="169">
        <v>9.6926902993272357</v>
      </c>
      <c r="F13" s="169">
        <v>0</v>
      </c>
      <c r="G13" s="202">
        <f>SUM(E13:F13)</f>
        <v>9.6926902993272357</v>
      </c>
      <c r="H13" s="149"/>
    </row>
    <row r="14" spans="1:19" ht="14.25" customHeight="1">
      <c r="A14" s="149"/>
      <c r="B14" s="204" t="s">
        <v>136</v>
      </c>
      <c r="C14" s="155"/>
      <c r="D14" s="155"/>
      <c r="E14" s="264">
        <f>SUM(E13)</f>
        <v>9.6926902993272357</v>
      </c>
      <c r="F14" s="264">
        <f>SUM(F13)</f>
        <v>0</v>
      </c>
      <c r="G14" s="265">
        <f>SUM(E14:F14)</f>
        <v>9.6926902993272357</v>
      </c>
      <c r="H14" s="191"/>
    </row>
    <row r="15" spans="1:19" ht="14.25" customHeight="1">
      <c r="A15" s="149"/>
      <c r="B15" s="193"/>
      <c r="C15" s="266"/>
      <c r="D15" s="266"/>
      <c r="E15" s="168"/>
      <c r="F15" s="168"/>
      <c r="G15" s="205"/>
      <c r="H15" s="149"/>
    </row>
    <row r="16" spans="1:19" ht="14.25" customHeight="1">
      <c r="A16" s="149"/>
      <c r="B16" s="559" t="s">
        <v>146</v>
      </c>
      <c r="C16" s="156" t="s">
        <v>341</v>
      </c>
      <c r="D16" s="156" t="s">
        <v>148</v>
      </c>
      <c r="E16" s="169">
        <v>7.0756639185088815E-2</v>
      </c>
      <c r="F16" s="169">
        <v>0</v>
      </c>
      <c r="G16" s="202">
        <f t="shared" ref="G16:G26" si="0">SUM(E16:F16)</f>
        <v>7.0756639185088815E-2</v>
      </c>
      <c r="H16" s="149"/>
    </row>
    <row r="17" spans="1:8" ht="14.25" customHeight="1">
      <c r="A17" s="149"/>
      <c r="B17" s="559"/>
      <c r="C17" s="180" t="s">
        <v>99</v>
      </c>
      <c r="D17" s="156" t="s">
        <v>196</v>
      </c>
      <c r="E17" s="169">
        <v>-2.5808174629875449</v>
      </c>
      <c r="F17" s="169">
        <v>0</v>
      </c>
      <c r="G17" s="202">
        <f t="shared" si="0"/>
        <v>-2.5808174629875449</v>
      </c>
      <c r="H17" s="149"/>
    </row>
    <row r="18" spans="1:8" ht="14.25" customHeight="1">
      <c r="A18" s="149"/>
      <c r="B18" s="559"/>
      <c r="C18" s="156" t="s">
        <v>81</v>
      </c>
      <c r="D18" s="156" t="s">
        <v>395</v>
      </c>
      <c r="E18" s="169">
        <v>2.9078070897981703E-3</v>
      </c>
      <c r="F18" s="169">
        <v>0</v>
      </c>
      <c r="G18" s="202">
        <f t="shared" si="0"/>
        <v>2.9078070897981703E-3</v>
      </c>
      <c r="H18" s="149"/>
    </row>
    <row r="19" spans="1:8" ht="14.25" customHeight="1">
      <c r="A19" s="149"/>
      <c r="B19" s="559"/>
      <c r="C19" s="575" t="s">
        <v>339</v>
      </c>
      <c r="D19" s="156" t="s">
        <v>400</v>
      </c>
      <c r="E19" s="169">
        <v>0.84423332507140225</v>
      </c>
      <c r="F19" s="169">
        <v>0</v>
      </c>
      <c r="G19" s="202">
        <f t="shared" si="0"/>
        <v>0.84423332507140225</v>
      </c>
      <c r="H19" s="149"/>
    </row>
    <row r="20" spans="1:8" ht="14.25" customHeight="1">
      <c r="A20" s="149"/>
      <c r="B20" s="559"/>
      <c r="C20" s="575"/>
      <c r="D20" s="156" t="s">
        <v>410</v>
      </c>
      <c r="E20" s="169">
        <v>3.0047339927914429E-2</v>
      </c>
      <c r="F20" s="169">
        <v>0</v>
      </c>
      <c r="G20" s="202">
        <f t="shared" si="0"/>
        <v>3.0047339927914429E-2</v>
      </c>
      <c r="H20" s="149"/>
    </row>
    <row r="21" spans="1:8" ht="14.25" customHeight="1">
      <c r="A21" s="149"/>
      <c r="B21" s="559"/>
      <c r="C21" s="156" t="s">
        <v>89</v>
      </c>
      <c r="D21" s="156" t="s">
        <v>411</v>
      </c>
      <c r="E21" s="169">
        <v>0.1130125804827347</v>
      </c>
      <c r="F21" s="169">
        <v>0</v>
      </c>
      <c r="G21" s="202">
        <f t="shared" si="0"/>
        <v>0.1130125804827347</v>
      </c>
      <c r="H21" s="149"/>
    </row>
    <row r="22" spans="1:8" ht="14.25" customHeight="1">
      <c r="A22" s="149"/>
      <c r="B22" s="559"/>
      <c r="C22" s="156" t="s">
        <v>340</v>
      </c>
      <c r="D22" s="156" t="s">
        <v>198</v>
      </c>
      <c r="E22" s="169">
        <v>-0.10666153919511111</v>
      </c>
      <c r="F22" s="169">
        <v>0</v>
      </c>
      <c r="G22" s="202">
        <f t="shared" si="0"/>
        <v>-0.10666153919511111</v>
      </c>
      <c r="H22" s="149"/>
    </row>
    <row r="23" spans="1:8" ht="14.25" customHeight="1">
      <c r="A23" s="149"/>
      <c r="B23" s="559"/>
      <c r="C23" s="156" t="s">
        <v>79</v>
      </c>
      <c r="D23" s="156" t="s">
        <v>199</v>
      </c>
      <c r="E23" s="169">
        <v>1.64775735088563E-2</v>
      </c>
      <c r="F23" s="169">
        <v>0</v>
      </c>
      <c r="G23" s="202">
        <f t="shared" si="0"/>
        <v>1.64775735088563E-2</v>
      </c>
      <c r="H23" s="149"/>
    </row>
    <row r="24" spans="1:8" ht="14.25" customHeight="1">
      <c r="A24" s="149"/>
      <c r="B24" s="559"/>
      <c r="C24" s="572" t="s">
        <v>200</v>
      </c>
      <c r="D24" s="162" t="s">
        <v>163</v>
      </c>
      <c r="E24" s="247">
        <v>-3.2815251485327941E-2</v>
      </c>
      <c r="F24" s="169">
        <v>0</v>
      </c>
      <c r="G24" s="202">
        <f t="shared" si="0"/>
        <v>-3.2815251485327941E-2</v>
      </c>
      <c r="H24" s="149"/>
    </row>
    <row r="25" spans="1:8" ht="14.25" customHeight="1">
      <c r="A25" s="149"/>
      <c r="B25" s="574"/>
      <c r="C25" s="573"/>
      <c r="D25" s="162" t="s">
        <v>201</v>
      </c>
      <c r="E25" s="247">
        <v>0.3564949693276509</v>
      </c>
      <c r="F25" s="169">
        <v>0</v>
      </c>
      <c r="G25" s="202">
        <f t="shared" si="0"/>
        <v>0.3564949693276509</v>
      </c>
      <c r="H25" s="149"/>
    </row>
    <row r="26" spans="1:8" ht="14.25" customHeight="1">
      <c r="A26" s="149"/>
      <c r="B26" s="568" t="s">
        <v>169</v>
      </c>
      <c r="C26" s="566"/>
      <c r="D26" s="566"/>
      <c r="E26" s="420">
        <f>SUM(E16:E25)</f>
        <v>-1.2863640190745387</v>
      </c>
      <c r="F26" s="420">
        <f>SUM(F16:F25)</f>
        <v>0</v>
      </c>
      <c r="G26" s="265">
        <f t="shared" si="0"/>
        <v>-1.2863640190745387</v>
      </c>
      <c r="H26" s="190"/>
    </row>
    <row r="27" spans="1:8" s="304" customFormat="1" ht="14.25" customHeight="1">
      <c r="A27" s="149"/>
      <c r="B27" s="213"/>
      <c r="C27" s="162"/>
      <c r="D27" s="150"/>
      <c r="E27" s="421"/>
      <c r="F27" s="396"/>
      <c r="G27" s="481"/>
      <c r="H27" s="190"/>
    </row>
    <row r="28" spans="1:8" s="304" customFormat="1" ht="14.25" customHeight="1">
      <c r="A28" s="149"/>
      <c r="B28" s="442" t="s">
        <v>493</v>
      </c>
      <c r="C28" s="162" t="s">
        <v>557</v>
      </c>
      <c r="D28" s="443" t="s">
        <v>558</v>
      </c>
      <c r="E28" s="395">
        <v>1.6238968584971221</v>
      </c>
      <c r="F28" s="395">
        <v>0</v>
      </c>
      <c r="G28" s="202">
        <f>SUM(E28:F28)</f>
        <v>1.6238968584971221</v>
      </c>
      <c r="H28" s="190"/>
    </row>
    <row r="29" spans="1:8" s="304" customFormat="1" ht="14.25" customHeight="1">
      <c r="A29" s="149"/>
      <c r="B29" s="213"/>
      <c r="C29" s="162" t="s">
        <v>421</v>
      </c>
      <c r="D29" s="443" t="s">
        <v>559</v>
      </c>
      <c r="E29" s="395">
        <v>0.76132005709172401</v>
      </c>
      <c r="F29" s="395">
        <v>0</v>
      </c>
      <c r="G29" s="202">
        <f t="shared" ref="G29:G43" si="1">SUM(E29:F29)</f>
        <v>0.76132005709172401</v>
      </c>
      <c r="H29" s="190"/>
    </row>
    <row r="30" spans="1:8" s="304" customFormat="1" ht="14.25" customHeight="1">
      <c r="A30" s="149"/>
      <c r="B30" s="213"/>
      <c r="C30" s="162"/>
      <c r="D30" s="443" t="s">
        <v>560</v>
      </c>
      <c r="E30" s="395">
        <v>2.3791251784116376</v>
      </c>
      <c r="F30" s="395">
        <v>0</v>
      </c>
      <c r="G30" s="202">
        <f t="shared" si="1"/>
        <v>2.3791251784116376</v>
      </c>
      <c r="H30" s="190"/>
    </row>
    <row r="31" spans="1:8" s="304" customFormat="1" ht="14.25" customHeight="1">
      <c r="A31" s="149"/>
      <c r="B31" s="213"/>
      <c r="C31" s="162"/>
      <c r="D31" s="443" t="s">
        <v>561</v>
      </c>
      <c r="E31" s="395">
        <v>0.38066002854586201</v>
      </c>
      <c r="F31" s="395">
        <v>0</v>
      </c>
      <c r="G31" s="202">
        <f t="shared" si="1"/>
        <v>0.38066002854586201</v>
      </c>
      <c r="H31" s="190"/>
    </row>
    <row r="32" spans="1:8" s="304" customFormat="1" ht="14.25" customHeight="1">
      <c r="A32" s="149"/>
      <c r="B32" s="213"/>
      <c r="C32" s="162"/>
      <c r="D32" s="443" t="s">
        <v>562</v>
      </c>
      <c r="E32" s="395">
        <v>10.234996517526865</v>
      </c>
      <c r="F32" s="395">
        <v>0</v>
      </c>
      <c r="G32" s="202">
        <f t="shared" si="1"/>
        <v>10.234996517526865</v>
      </c>
      <c r="H32" s="190"/>
    </row>
    <row r="33" spans="1:8" s="304" customFormat="1" ht="14.25" customHeight="1">
      <c r="A33" s="149"/>
      <c r="B33" s="213"/>
      <c r="C33" s="162"/>
      <c r="D33" s="443" t="s">
        <v>563</v>
      </c>
      <c r="E33" s="395">
        <v>0.51864928889373696</v>
      </c>
      <c r="F33" s="395">
        <v>0</v>
      </c>
      <c r="G33" s="202">
        <f t="shared" si="1"/>
        <v>0.51864928889373696</v>
      </c>
      <c r="H33" s="190"/>
    </row>
    <row r="34" spans="1:8" s="304" customFormat="1" ht="14.25" customHeight="1">
      <c r="A34" s="149"/>
      <c r="B34" s="213"/>
      <c r="C34" s="162"/>
      <c r="D34" s="443" t="s">
        <v>564</v>
      </c>
      <c r="E34" s="395">
        <v>4.7582503568232751E-2</v>
      </c>
      <c r="F34" s="395">
        <v>0</v>
      </c>
      <c r="G34" s="202">
        <f t="shared" si="1"/>
        <v>4.7582503568232751E-2</v>
      </c>
      <c r="H34" s="190"/>
    </row>
    <row r="35" spans="1:8" s="304" customFormat="1" ht="14.25" customHeight="1">
      <c r="A35" s="149"/>
      <c r="B35" s="213"/>
      <c r="C35" s="162"/>
      <c r="D35" s="443" t="s">
        <v>565</v>
      </c>
      <c r="E35" s="395">
        <v>0.14434638742196643</v>
      </c>
      <c r="F35" s="395">
        <v>0</v>
      </c>
      <c r="G35" s="202">
        <f t="shared" si="1"/>
        <v>0.14434638742196643</v>
      </c>
      <c r="H35" s="190"/>
    </row>
    <row r="36" spans="1:8" s="304" customFormat="1" ht="14.25" customHeight="1">
      <c r="A36" s="149"/>
      <c r="B36" s="213"/>
      <c r="C36" s="162" t="s">
        <v>81</v>
      </c>
      <c r="D36" s="443" t="s">
        <v>566</v>
      </c>
      <c r="E36" s="395">
        <v>14.274751070469826</v>
      </c>
      <c r="F36" s="395">
        <v>0</v>
      </c>
      <c r="G36" s="202">
        <f t="shared" si="1"/>
        <v>14.274751070469826</v>
      </c>
      <c r="H36" s="190"/>
    </row>
    <row r="37" spans="1:8" s="304" customFormat="1" ht="14.25" customHeight="1">
      <c r="A37" s="149"/>
      <c r="B37" s="213"/>
      <c r="C37" s="162" t="s">
        <v>96</v>
      </c>
      <c r="D37" s="443" t="s">
        <v>567</v>
      </c>
      <c r="E37" s="395">
        <v>7.1373755352349129</v>
      </c>
      <c r="F37" s="395">
        <v>0</v>
      </c>
      <c r="G37" s="202">
        <f t="shared" si="1"/>
        <v>7.1373755352349129</v>
      </c>
      <c r="H37" s="190"/>
    </row>
    <row r="38" spans="1:8" s="304" customFormat="1" ht="14.25" customHeight="1">
      <c r="A38" s="149"/>
      <c r="B38" s="213"/>
      <c r="C38" s="162" t="s">
        <v>438</v>
      </c>
      <c r="D38" s="443" t="s">
        <v>568</v>
      </c>
      <c r="E38" s="395">
        <v>0.68518805138255168</v>
      </c>
      <c r="F38" s="395">
        <v>0</v>
      </c>
      <c r="G38" s="202">
        <f t="shared" si="1"/>
        <v>0.68518805138255168</v>
      </c>
      <c r="H38" s="190"/>
    </row>
    <row r="39" spans="1:8" s="304" customFormat="1" ht="14.25" customHeight="1">
      <c r="A39" s="149"/>
      <c r="B39" s="213"/>
      <c r="C39" s="162"/>
      <c r="D39" s="443" t="s">
        <v>569</v>
      </c>
      <c r="E39" s="395">
        <v>0.76132005709172401</v>
      </c>
      <c r="F39" s="395">
        <v>0</v>
      </c>
      <c r="G39" s="202">
        <f t="shared" si="1"/>
        <v>0.76132005709172401</v>
      </c>
      <c r="H39" s="190"/>
    </row>
    <row r="40" spans="1:8" s="304" customFormat="1" ht="14.25" customHeight="1">
      <c r="A40" s="149"/>
      <c r="B40" s="213"/>
      <c r="C40" s="162"/>
      <c r="D40" s="443" t="s">
        <v>570</v>
      </c>
      <c r="E40" s="395">
        <v>2.3791251784116376</v>
      </c>
      <c r="F40" s="395">
        <v>0</v>
      </c>
      <c r="G40" s="202">
        <f t="shared" si="1"/>
        <v>2.3791251784116376</v>
      </c>
      <c r="H40" s="190"/>
    </row>
    <row r="41" spans="1:8" s="304" customFormat="1" ht="14.25" customHeight="1">
      <c r="A41" s="149"/>
      <c r="B41" s="213"/>
      <c r="C41" s="162"/>
      <c r="D41" s="443" t="s">
        <v>571</v>
      </c>
      <c r="E41" s="395">
        <v>4.7582503568232751E-2</v>
      </c>
      <c r="F41" s="395">
        <v>0</v>
      </c>
      <c r="G41" s="202">
        <f t="shared" si="1"/>
        <v>4.7582503568232751E-2</v>
      </c>
      <c r="H41" s="190"/>
    </row>
    <row r="42" spans="1:8" s="304" customFormat="1" ht="14.25" customHeight="1">
      <c r="A42" s="149"/>
      <c r="B42" s="213"/>
      <c r="C42" s="156" t="s">
        <v>93</v>
      </c>
      <c r="D42" s="443" t="s">
        <v>572</v>
      </c>
      <c r="E42" s="395">
        <v>7.3467385509351368</v>
      </c>
      <c r="F42" s="395">
        <v>0</v>
      </c>
      <c r="G42" s="202">
        <f t="shared" si="1"/>
        <v>7.3467385509351368</v>
      </c>
      <c r="H42" s="190"/>
    </row>
    <row r="43" spans="1:8" s="304" customFormat="1" ht="14.25" customHeight="1">
      <c r="A43" s="149"/>
      <c r="B43" s="213"/>
      <c r="C43" s="162"/>
      <c r="D43" s="443" t="s">
        <v>573</v>
      </c>
      <c r="E43" s="395">
        <v>23.125096734161115</v>
      </c>
      <c r="F43" s="395">
        <v>0</v>
      </c>
      <c r="G43" s="202">
        <f t="shared" si="1"/>
        <v>23.125096734161115</v>
      </c>
      <c r="H43" s="190"/>
    </row>
    <row r="44" spans="1:8" s="304" customFormat="1" ht="14.25" customHeight="1">
      <c r="A44" s="149"/>
      <c r="B44" s="452" t="s">
        <v>496</v>
      </c>
      <c r="C44" s="439"/>
      <c r="D44" s="451"/>
      <c r="E44" s="420">
        <f>SUM(E28:E43)</f>
        <v>71.847754501212279</v>
      </c>
      <c r="F44" s="420">
        <f>SUM(F28:F43)</f>
        <v>0</v>
      </c>
      <c r="G44" s="265">
        <f>SUM(E44:F44)</f>
        <v>71.847754501212279</v>
      </c>
      <c r="H44" s="190"/>
    </row>
    <row r="45" spans="1:8" s="304" customFormat="1" ht="14.25" customHeight="1">
      <c r="A45" s="149"/>
      <c r="B45" s="213"/>
      <c r="C45" s="162"/>
      <c r="D45" s="150"/>
      <c r="E45" s="421"/>
      <c r="F45" s="421"/>
      <c r="G45" s="205"/>
      <c r="H45" s="190"/>
    </row>
    <row r="46" spans="1:8" s="304" customFormat="1" ht="14.25" customHeight="1">
      <c r="A46" s="149"/>
      <c r="B46" s="442" t="s">
        <v>470</v>
      </c>
      <c r="C46" s="162" t="s">
        <v>421</v>
      </c>
      <c r="D46" s="162" t="s">
        <v>425</v>
      </c>
      <c r="E46" s="438">
        <v>-0.87280945232348195</v>
      </c>
      <c r="F46" s="395">
        <v>0</v>
      </c>
      <c r="G46" s="202">
        <f>SUM(E46:F46)</f>
        <v>-0.87280945232348195</v>
      </c>
      <c r="H46" s="190"/>
    </row>
    <row r="47" spans="1:8" s="304" customFormat="1" ht="14.25" customHeight="1">
      <c r="A47" s="149"/>
      <c r="B47" s="213"/>
      <c r="C47" s="150"/>
      <c r="D47" s="162" t="s">
        <v>456</v>
      </c>
      <c r="E47" s="438">
        <v>-0.42739652253296917</v>
      </c>
      <c r="F47" s="395">
        <v>0</v>
      </c>
      <c r="G47" s="202">
        <f t="shared" ref="G47:G63" si="2">SUM(E47:F47)</f>
        <v>-0.42739652253296917</v>
      </c>
      <c r="H47" s="190"/>
    </row>
    <row r="48" spans="1:8" s="304" customFormat="1" ht="14.25" customHeight="1">
      <c r="A48" s="149"/>
      <c r="B48" s="213"/>
      <c r="C48" s="150"/>
      <c r="D48" s="162" t="s">
        <v>457</v>
      </c>
      <c r="E48" s="438">
        <v>-0.72657408830604775</v>
      </c>
      <c r="F48" s="395">
        <v>0</v>
      </c>
      <c r="G48" s="202">
        <f t="shared" si="2"/>
        <v>-0.72657408830604775</v>
      </c>
      <c r="H48" s="190"/>
    </row>
    <row r="49" spans="1:8" s="304" customFormat="1" ht="14.25" customHeight="1">
      <c r="A49" s="149"/>
      <c r="B49" s="213"/>
      <c r="C49" s="162" t="s">
        <v>81</v>
      </c>
      <c r="D49" s="163" t="s">
        <v>606</v>
      </c>
      <c r="E49" s="438">
        <v>3.8827322911677924</v>
      </c>
      <c r="F49" s="395">
        <v>0</v>
      </c>
      <c r="G49" s="202">
        <f t="shared" si="2"/>
        <v>3.8827322911677924</v>
      </c>
      <c r="H49" s="190"/>
    </row>
    <row r="50" spans="1:8" s="304" customFormat="1" ht="14.25" customHeight="1">
      <c r="A50" s="149"/>
      <c r="B50" s="213"/>
      <c r="C50" s="150"/>
      <c r="D50" s="163" t="s">
        <v>592</v>
      </c>
      <c r="E50" s="438">
        <v>9.9732927479015849</v>
      </c>
      <c r="F50" s="395">
        <v>0</v>
      </c>
      <c r="G50" s="202">
        <f t="shared" si="2"/>
        <v>9.9732927479015849</v>
      </c>
      <c r="H50" s="190"/>
    </row>
    <row r="51" spans="1:8" s="304" customFormat="1" ht="14.25" customHeight="1">
      <c r="A51" s="149"/>
      <c r="B51" s="213"/>
      <c r="C51" s="162" t="s">
        <v>458</v>
      </c>
      <c r="D51" s="162" t="s">
        <v>459</v>
      </c>
      <c r="E51" s="438">
        <v>-0.24433890711404374</v>
      </c>
      <c r="F51" s="395">
        <v>0</v>
      </c>
      <c r="G51" s="202">
        <f t="shared" si="2"/>
        <v>-0.24433890711404374</v>
      </c>
      <c r="H51" s="190"/>
    </row>
    <row r="52" spans="1:8" s="304" customFormat="1" ht="14.25" customHeight="1">
      <c r="A52" s="149"/>
      <c r="B52" s="213"/>
      <c r="C52" s="162" t="s">
        <v>96</v>
      </c>
      <c r="D52" s="487" t="s">
        <v>460</v>
      </c>
      <c r="E52" s="438">
        <v>7.6132005709172404E-2</v>
      </c>
      <c r="F52" s="395">
        <v>0</v>
      </c>
      <c r="G52" s="202">
        <f t="shared" si="2"/>
        <v>7.6132005709172404E-2</v>
      </c>
      <c r="H52" s="190"/>
    </row>
    <row r="53" spans="1:8" s="304" customFormat="1" ht="14.25" customHeight="1">
      <c r="A53" s="149"/>
      <c r="B53" s="213"/>
      <c r="C53" s="162" t="s">
        <v>340</v>
      </c>
      <c r="D53" s="162" t="s">
        <v>461</v>
      </c>
      <c r="E53" s="438">
        <v>-2.4332163628884716E-3</v>
      </c>
      <c r="F53" s="395">
        <v>0</v>
      </c>
      <c r="G53" s="202">
        <f t="shared" si="2"/>
        <v>-2.4332163628884716E-3</v>
      </c>
      <c r="H53" s="190"/>
    </row>
    <row r="54" spans="1:8" s="304" customFormat="1" ht="14.25" customHeight="1">
      <c r="A54" s="149"/>
      <c r="B54" s="213"/>
      <c r="C54" s="150"/>
      <c r="D54" s="523" t="s">
        <v>462</v>
      </c>
      <c r="E54" s="438">
        <v>-0.36318254095935332</v>
      </c>
      <c r="F54" s="395">
        <v>0</v>
      </c>
      <c r="G54" s="202">
        <f t="shared" si="2"/>
        <v>-0.36318254095935332</v>
      </c>
      <c r="H54" s="190"/>
    </row>
    <row r="55" spans="1:8" s="304" customFormat="1" ht="14.25" customHeight="1">
      <c r="A55" s="149"/>
      <c r="B55" s="213"/>
      <c r="C55" s="162" t="s">
        <v>116</v>
      </c>
      <c r="D55" s="523" t="s">
        <v>463</v>
      </c>
      <c r="E55" s="395">
        <v>0</v>
      </c>
      <c r="F55" s="438">
        <v>-0.35054189022490501</v>
      </c>
      <c r="G55" s="202">
        <f t="shared" si="2"/>
        <v>-0.35054189022490501</v>
      </c>
      <c r="H55" s="190"/>
    </row>
    <row r="56" spans="1:8" s="304" customFormat="1" ht="14.25" customHeight="1">
      <c r="A56" s="149"/>
      <c r="B56" s="213"/>
      <c r="C56" s="150"/>
      <c r="D56" s="523" t="s">
        <v>464</v>
      </c>
      <c r="E56" s="395">
        <v>0</v>
      </c>
      <c r="F56" s="438">
        <v>-1.8352978545806541E-2</v>
      </c>
      <c r="G56" s="202">
        <f t="shared" si="2"/>
        <v>-1.8352978545806541E-2</v>
      </c>
      <c r="H56" s="190"/>
    </row>
    <row r="57" spans="1:8" s="304" customFormat="1" ht="14.25" customHeight="1">
      <c r="A57" s="149"/>
      <c r="B57" s="213"/>
      <c r="C57" s="150"/>
      <c r="D57" s="462" t="s">
        <v>612</v>
      </c>
      <c r="E57" s="438">
        <v>-0.55058935637419626</v>
      </c>
      <c r="F57" s="395">
        <v>0</v>
      </c>
      <c r="G57" s="202">
        <f t="shared" si="2"/>
        <v>-0.55058935637419626</v>
      </c>
      <c r="H57" s="190"/>
    </row>
    <row r="58" spans="1:8" s="304" customFormat="1" ht="14.25" customHeight="1">
      <c r="A58" s="149"/>
      <c r="B58" s="213"/>
      <c r="C58" s="162" t="s">
        <v>435</v>
      </c>
      <c r="D58" s="523" t="s">
        <v>465</v>
      </c>
      <c r="E58" s="438">
        <v>-14.041279980043477</v>
      </c>
      <c r="F58" s="395">
        <v>0</v>
      </c>
      <c r="G58" s="202">
        <f t="shared" si="2"/>
        <v>-14.041279980043477</v>
      </c>
      <c r="H58" s="190"/>
    </row>
    <row r="59" spans="1:8" s="304" customFormat="1" ht="14.25" customHeight="1">
      <c r="A59" s="149"/>
      <c r="B59" s="213"/>
      <c r="C59" s="162" t="s">
        <v>89</v>
      </c>
      <c r="D59" s="523" t="s">
        <v>466</v>
      </c>
      <c r="E59" s="438">
        <v>-6.2249379575723021</v>
      </c>
      <c r="F59" s="395">
        <v>0</v>
      </c>
      <c r="G59" s="202">
        <f t="shared" si="2"/>
        <v>-6.2249379575723021</v>
      </c>
      <c r="H59" s="190"/>
    </row>
    <row r="60" spans="1:8" s="304" customFormat="1" ht="14.25" customHeight="1">
      <c r="A60" s="149"/>
      <c r="B60" s="213"/>
      <c r="C60" s="150"/>
      <c r="D60" s="162" t="s">
        <v>467</v>
      </c>
      <c r="E60" s="438">
        <v>-0.54129895283237406</v>
      </c>
      <c r="F60" s="395">
        <v>0</v>
      </c>
      <c r="G60" s="202">
        <f t="shared" si="2"/>
        <v>-0.54129895283237406</v>
      </c>
      <c r="H60" s="190"/>
    </row>
    <row r="61" spans="1:8" s="304" customFormat="1" ht="14.25" customHeight="1">
      <c r="A61" s="149"/>
      <c r="B61" s="213"/>
      <c r="C61" s="162" t="s">
        <v>97</v>
      </c>
      <c r="D61" s="162" t="s">
        <v>607</v>
      </c>
      <c r="E61" s="438">
        <v>-8.072551865390673E-2</v>
      </c>
      <c r="F61" s="395">
        <v>0</v>
      </c>
      <c r="G61" s="202">
        <f t="shared" si="2"/>
        <v>-8.072551865390673E-2</v>
      </c>
      <c r="H61" s="190"/>
    </row>
    <row r="62" spans="1:8" s="304" customFormat="1" ht="14.25" customHeight="1">
      <c r="A62" s="149"/>
      <c r="B62" s="213"/>
      <c r="C62" s="156"/>
      <c r="D62" s="162" t="s">
        <v>468</v>
      </c>
      <c r="E62" s="438">
        <v>-0.32815251485327945</v>
      </c>
      <c r="F62" s="395">
        <v>0</v>
      </c>
      <c r="G62" s="202">
        <f t="shared" si="2"/>
        <v>-0.32815251485327945</v>
      </c>
      <c r="H62" s="190"/>
    </row>
    <row r="63" spans="1:8" ht="14.25" customHeight="1">
      <c r="A63" s="149"/>
      <c r="B63" s="213"/>
      <c r="C63" s="162" t="s">
        <v>452</v>
      </c>
      <c r="D63" s="494" t="s">
        <v>613</v>
      </c>
      <c r="E63" s="438">
        <v>-1.8945463349133091</v>
      </c>
      <c r="F63" s="395">
        <v>0</v>
      </c>
      <c r="G63" s="202">
        <f t="shared" si="2"/>
        <v>-1.8945463349133091</v>
      </c>
      <c r="H63" s="149"/>
    </row>
    <row r="64" spans="1:8" s="304" customFormat="1" ht="14.25" customHeight="1">
      <c r="A64" s="149"/>
      <c r="B64" s="452" t="s">
        <v>469</v>
      </c>
      <c r="C64" s="439"/>
      <c r="D64" s="451"/>
      <c r="E64" s="543">
        <f>SUM(E46:E63)</f>
        <v>-12.366108298063081</v>
      </c>
      <c r="F64" s="420">
        <f>SUM(F46:F63)</f>
        <v>-0.36889486877071154</v>
      </c>
      <c r="G64" s="265">
        <f>SUM(E64:F64)</f>
        <v>-12.735003166833792</v>
      </c>
      <c r="H64" s="149"/>
    </row>
    <row r="65" spans="1:19" ht="14.25" customHeight="1" thickBot="1">
      <c r="A65" s="149"/>
      <c r="B65" s="418" t="s">
        <v>170</v>
      </c>
      <c r="C65" s="195"/>
      <c r="D65" s="195"/>
      <c r="E65" s="369">
        <f>SUM(E8+E11+E14+E26+E44+E64)</f>
        <v>707.0178051747364</v>
      </c>
      <c r="F65" s="369">
        <f>SUM(F8+F11+F14+F26+F44+F64)</f>
        <v>-216.91872336333572</v>
      </c>
      <c r="G65" s="482">
        <f>SUM(G8+G11+G14+G26+G44+G64)</f>
        <v>490.09908181140071</v>
      </c>
      <c r="H65" s="149"/>
    </row>
    <row r="66" spans="1:19" ht="14.25" customHeight="1">
      <c r="B66" s="266"/>
      <c r="C66" s="156"/>
      <c r="D66" s="156"/>
      <c r="E66" s="153"/>
      <c r="F66" s="153"/>
      <c r="G66" s="153"/>
    </row>
    <row r="67" spans="1:19" ht="14.25" customHeight="1" thickBot="1">
      <c r="A67" s="2"/>
      <c r="B67" s="182" t="s">
        <v>171</v>
      </c>
      <c r="C67" s="273"/>
      <c r="D67" s="273"/>
      <c r="E67" s="274"/>
      <c r="F67" s="274"/>
      <c r="G67" s="27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4.25" customHeight="1">
      <c r="A68" s="122"/>
      <c r="B68" s="389" t="s">
        <v>74</v>
      </c>
      <c r="C68" s="413" t="s">
        <v>202</v>
      </c>
      <c r="D68" s="440" t="s">
        <v>419</v>
      </c>
      <c r="E68" s="390">
        <v>632</v>
      </c>
      <c r="F68" s="390">
        <v>0</v>
      </c>
      <c r="G68" s="391">
        <f>SUM(E68:F68)</f>
        <v>632</v>
      </c>
      <c r="H68" s="122"/>
      <c r="I68" s="384"/>
      <c r="J68" s="384"/>
      <c r="K68" s="384"/>
      <c r="L68" s="384"/>
      <c r="M68" s="384"/>
      <c r="N68" s="384"/>
      <c r="O68" s="384"/>
      <c r="P68" s="384"/>
      <c r="Q68" s="384"/>
      <c r="R68" s="384"/>
      <c r="S68" s="384"/>
    </row>
    <row r="69" spans="1:19" ht="14.25" customHeight="1">
      <c r="A69" s="122"/>
      <c r="B69" s="204" t="s">
        <v>77</v>
      </c>
      <c r="C69" s="151"/>
      <c r="D69" s="412"/>
      <c r="E69" s="495">
        <f>E68</f>
        <v>632</v>
      </c>
      <c r="F69" s="432">
        <f>F68</f>
        <v>0</v>
      </c>
      <c r="G69" s="441">
        <f>G68</f>
        <v>632</v>
      </c>
      <c r="H69" s="15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4.25" customHeight="1">
      <c r="A70" s="122"/>
      <c r="B70" s="193"/>
      <c r="C70" s="156"/>
      <c r="D70" s="156"/>
      <c r="E70" s="168"/>
      <c r="F70" s="168"/>
      <c r="G70" s="205"/>
      <c r="H70" s="12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4.25" customHeight="1">
      <c r="A71" s="149"/>
      <c r="B71" s="203" t="s">
        <v>84</v>
      </c>
      <c r="C71" s="181" t="s">
        <v>202</v>
      </c>
      <c r="D71" s="181" t="s">
        <v>173</v>
      </c>
      <c r="E71" s="169">
        <v>117.279</v>
      </c>
      <c r="F71" s="169">
        <v>0</v>
      </c>
      <c r="G71" s="202">
        <f>SUM(E71:F71)</f>
        <v>117.279</v>
      </c>
      <c r="H71" s="149"/>
    </row>
    <row r="72" spans="1:19" ht="14.25" customHeight="1">
      <c r="A72" s="122"/>
      <c r="B72" s="204" t="s">
        <v>103</v>
      </c>
      <c r="C72" s="151"/>
      <c r="D72" s="151"/>
      <c r="E72" s="544">
        <f>SUM(E71:E71)</f>
        <v>117.279</v>
      </c>
      <c r="F72" s="264">
        <f>SUM(F71:F71)</f>
        <v>0</v>
      </c>
      <c r="G72" s="265">
        <f>SUM(E72:F72)</f>
        <v>117.279</v>
      </c>
      <c r="H72" s="19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4.25" customHeight="1">
      <c r="A73" s="122"/>
      <c r="B73" s="193"/>
      <c r="C73" s="156"/>
      <c r="D73" s="156"/>
      <c r="E73" s="545"/>
      <c r="F73" s="157"/>
      <c r="G73" s="205"/>
      <c r="H73" s="12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4.25" customHeight="1">
      <c r="A74" s="122"/>
      <c r="B74" s="203" t="s">
        <v>146</v>
      </c>
      <c r="C74" s="156" t="s">
        <v>203</v>
      </c>
      <c r="D74" s="181" t="s">
        <v>204</v>
      </c>
      <c r="E74" s="169">
        <v>14.757999999999999</v>
      </c>
      <c r="F74" s="169">
        <v>0</v>
      </c>
      <c r="G74" s="202">
        <f>SUM(E74:F74)</f>
        <v>14.757999999999999</v>
      </c>
      <c r="H74" s="12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4.25" customHeight="1">
      <c r="A75" s="122"/>
      <c r="B75" s="203"/>
      <c r="C75" s="156" t="s">
        <v>203</v>
      </c>
      <c r="D75" s="156" t="s">
        <v>205</v>
      </c>
      <c r="E75" s="169">
        <v>38</v>
      </c>
      <c r="F75" s="169">
        <v>0</v>
      </c>
      <c r="G75" s="202">
        <f>SUM(E75:F75)</f>
        <v>38</v>
      </c>
      <c r="H75" s="12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4.25" customHeight="1">
      <c r="A76" s="122"/>
      <c r="B76" s="203"/>
      <c r="C76" s="156" t="s">
        <v>203</v>
      </c>
      <c r="D76" s="122" t="s">
        <v>206</v>
      </c>
      <c r="E76" s="169">
        <v>5</v>
      </c>
      <c r="F76" s="169">
        <v>0</v>
      </c>
      <c r="G76" s="202">
        <f>SUM(E76:F76)</f>
        <v>5</v>
      </c>
      <c r="H76" s="12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4.25" customHeight="1">
      <c r="A77" s="122"/>
      <c r="B77" s="203"/>
      <c r="C77" s="156" t="s">
        <v>207</v>
      </c>
      <c r="D77" s="546" t="s">
        <v>630</v>
      </c>
      <c r="E77" s="169">
        <v>0</v>
      </c>
      <c r="F77" s="169">
        <v>-52.838000000000001</v>
      </c>
      <c r="G77" s="202">
        <f>SUM(E77:F77)</f>
        <v>-52.838000000000001</v>
      </c>
      <c r="H77" s="12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4.15" customHeight="1">
      <c r="A78" s="122"/>
      <c r="B78" s="204" t="s">
        <v>169</v>
      </c>
      <c r="C78" s="151"/>
      <c r="D78" s="151"/>
      <c r="E78" s="420">
        <f>SUM(E74:E77)</f>
        <v>57.757999999999996</v>
      </c>
      <c r="F78" s="432">
        <f>SUM(F74:F77)</f>
        <v>-52.838000000000001</v>
      </c>
      <c r="G78" s="265">
        <f>SUM(G74:G77)</f>
        <v>4.9199999999999946</v>
      </c>
      <c r="H78" s="19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s="304" customFormat="1" ht="14.15" customHeight="1">
      <c r="A79" s="122"/>
      <c r="B79" s="193"/>
      <c r="C79" s="156"/>
      <c r="D79" s="156"/>
      <c r="E79" s="396"/>
      <c r="F79" s="430"/>
      <c r="G79" s="205"/>
      <c r="H79" s="190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304" customFormat="1" ht="14.15" customHeight="1">
      <c r="A80" s="122"/>
      <c r="B80" s="203" t="s">
        <v>493</v>
      </c>
      <c r="C80" s="156"/>
      <c r="D80" s="156" t="s">
        <v>173</v>
      </c>
      <c r="E80" s="395">
        <v>150</v>
      </c>
      <c r="F80" s="431">
        <v>0</v>
      </c>
      <c r="G80" s="202">
        <f>SUM(E80:F80)</f>
        <v>150</v>
      </c>
      <c r="H80" s="190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304" customFormat="1" ht="14.15" customHeight="1">
      <c r="A81" s="122"/>
      <c r="B81" s="193"/>
      <c r="C81" s="156"/>
      <c r="D81" s="156" t="s">
        <v>494</v>
      </c>
      <c r="E81" s="433">
        <v>119.24</v>
      </c>
      <c r="F81" s="431">
        <v>0</v>
      </c>
      <c r="G81" s="202">
        <f>SUM(E81:F81)</f>
        <v>119.24</v>
      </c>
      <c r="H81" s="190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304" customFormat="1" ht="14.15" customHeight="1">
      <c r="A82" s="122"/>
      <c r="B82" s="204" t="s">
        <v>496</v>
      </c>
      <c r="C82" s="151"/>
      <c r="D82" s="151"/>
      <c r="E82" s="420">
        <f>SUM(E80:E81)</f>
        <v>269.24</v>
      </c>
      <c r="F82" s="420">
        <f>SUM(F80:F81)</f>
        <v>0</v>
      </c>
      <c r="G82" s="265">
        <f>SUM(E82:F82)</f>
        <v>269.24</v>
      </c>
      <c r="H82" s="190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304" customFormat="1" ht="14.15" customHeight="1">
      <c r="A83" s="122"/>
      <c r="B83" s="193"/>
      <c r="C83" s="156"/>
      <c r="D83" s="156"/>
      <c r="E83" s="421"/>
      <c r="F83" s="421"/>
      <c r="G83" s="205"/>
      <c r="H83" s="190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304" customFormat="1" ht="14.15" customHeight="1">
      <c r="A84" s="122"/>
      <c r="B84" s="203" t="s">
        <v>470</v>
      </c>
      <c r="C84" s="156" t="s">
        <v>203</v>
      </c>
      <c r="D84" s="158" t="s">
        <v>473</v>
      </c>
      <c r="E84" s="395">
        <v>-43.74</v>
      </c>
      <c r="F84" s="395">
        <v>0</v>
      </c>
      <c r="G84" s="202">
        <f>SUM(E84:F84)</f>
        <v>-43.74</v>
      </c>
      <c r="H84" s="190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304" customFormat="1" ht="14.15" customHeight="1">
      <c r="A85" s="122"/>
      <c r="B85" s="203"/>
      <c r="C85" s="156" t="s">
        <v>203</v>
      </c>
      <c r="D85" s="422" t="s">
        <v>471</v>
      </c>
      <c r="E85" s="395">
        <v>0.114</v>
      </c>
      <c r="F85" s="395">
        <v>0</v>
      </c>
      <c r="G85" s="202">
        <f t="shared" ref="G85:G88" si="3">SUM(E85:F85)</f>
        <v>0.114</v>
      </c>
      <c r="H85" s="190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304" customFormat="1" ht="14.15" customHeight="1">
      <c r="A86" s="122"/>
      <c r="B86" s="193"/>
      <c r="C86" s="156" t="s">
        <v>203</v>
      </c>
      <c r="D86" s="547" t="s">
        <v>631</v>
      </c>
      <c r="E86" s="395">
        <v>2.726</v>
      </c>
      <c r="F86" s="395">
        <v>0</v>
      </c>
      <c r="G86" s="202">
        <f t="shared" si="3"/>
        <v>2.726</v>
      </c>
      <c r="H86" s="190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304" customFormat="1" ht="14.15" customHeight="1">
      <c r="A87" s="122"/>
      <c r="B87" s="193"/>
      <c r="C87" s="156" t="s">
        <v>203</v>
      </c>
      <c r="D87" s="547" t="s">
        <v>632</v>
      </c>
      <c r="E87" s="395">
        <v>0.79900000000000004</v>
      </c>
      <c r="F87" s="395">
        <v>0</v>
      </c>
      <c r="G87" s="202">
        <f t="shared" si="3"/>
        <v>0.79900000000000004</v>
      </c>
      <c r="H87" s="190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304" customFormat="1" ht="14.15" customHeight="1">
      <c r="A88" s="122"/>
      <c r="B88" s="193"/>
      <c r="C88" s="156" t="s">
        <v>203</v>
      </c>
      <c r="D88" s="422" t="s">
        <v>472</v>
      </c>
      <c r="E88" s="395">
        <v>2.23</v>
      </c>
      <c r="F88" s="395">
        <v>0</v>
      </c>
      <c r="G88" s="202">
        <f t="shared" si="3"/>
        <v>2.23</v>
      </c>
      <c r="H88" s="190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ht="14.15" customHeight="1" thickBot="1">
      <c r="A89" s="122"/>
      <c r="B89" s="483" t="s">
        <v>455</v>
      </c>
      <c r="C89" s="484"/>
      <c r="D89" s="484"/>
      <c r="E89" s="485">
        <f>SUM(E84:E88)</f>
        <v>-37.871000000000009</v>
      </c>
      <c r="F89" s="485">
        <f>SUM(F84:F88)</f>
        <v>0</v>
      </c>
      <c r="G89" s="486">
        <f>SUM(E89:F89)</f>
        <v>-37.871000000000009</v>
      </c>
      <c r="H89" s="12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4.25" customHeight="1" thickBot="1">
      <c r="A90" s="122"/>
      <c r="B90" s="418" t="s">
        <v>187</v>
      </c>
      <c r="C90" s="195"/>
      <c r="D90" s="196"/>
      <c r="E90" s="369">
        <f>SUM(E69+E72+E78+E82+E89)</f>
        <v>1038.4059999999999</v>
      </c>
      <c r="F90" s="369">
        <f t="shared" ref="F90" si="4">SUM(F69+F72+F78+F82+F89)</f>
        <v>-52.838000000000001</v>
      </c>
      <c r="G90" s="369">
        <f>SUM(G69+G72+G78+G82+G89)</f>
        <v>985.56799999999998</v>
      </c>
      <c r="H90" s="12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4.25" customHeight="1" thickBot="1">
      <c r="A91" s="2"/>
      <c r="B91" s="156"/>
      <c r="C91" s="156"/>
      <c r="D91" s="156"/>
      <c r="E91" s="153"/>
      <c r="F91" s="153"/>
      <c r="G91" s="15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4.25" customHeight="1">
      <c r="A92" s="2"/>
      <c r="B92" s="197" t="s">
        <v>420</v>
      </c>
      <c r="C92" s="198"/>
      <c r="D92" s="199"/>
      <c r="E92" s="370">
        <f>SUM(E65+E90)</f>
        <v>1745.4238051747363</v>
      </c>
      <c r="F92" s="370">
        <f>SUM(F65+F90)</f>
        <v>-269.75672336333571</v>
      </c>
      <c r="G92" s="371">
        <f>SUM(G65+G90)</f>
        <v>1475.6670818114007</v>
      </c>
      <c r="H92" s="12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4.25" customHeight="1" thickBot="1">
      <c r="A93" s="2"/>
      <c r="B93" s="194" t="s">
        <v>208</v>
      </c>
      <c r="C93" s="195"/>
      <c r="D93" s="196"/>
      <c r="E93" s="372">
        <f>SUM(E4+E92)</f>
        <v>5797.4328051747361</v>
      </c>
      <c r="F93" s="372">
        <f>SUM(F4+F92)</f>
        <v>122.82934902540131</v>
      </c>
      <c r="G93" s="414">
        <f>SUM(G4+G92)</f>
        <v>5920.262154200138</v>
      </c>
      <c r="H93" s="12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4.25" customHeight="1">
      <c r="B94" s="275"/>
      <c r="C94" s="163"/>
      <c r="D94" s="163"/>
      <c r="E94" s="163"/>
      <c r="F94" s="276"/>
      <c r="G94" s="156"/>
    </row>
    <row r="95" spans="1:19" ht="14.25" customHeight="1">
      <c r="B95" s="9"/>
      <c r="C95" s="2"/>
      <c r="D95" s="2"/>
      <c r="E95" s="447"/>
      <c r="F95" s="447"/>
      <c r="G95" s="447"/>
    </row>
    <row r="96" spans="1:19" ht="14.25" customHeight="1">
      <c r="B96" s="9"/>
      <c r="C96" s="2"/>
      <c r="D96" s="2"/>
      <c r="E96" s="241"/>
      <c r="F96" s="241"/>
      <c r="G96" s="241"/>
    </row>
    <row r="97" spans="2:6" ht="14.25" customHeight="1">
      <c r="B97" s="9"/>
      <c r="C97" s="2"/>
      <c r="D97" s="2"/>
      <c r="F97" s="30"/>
    </row>
    <row r="98" spans="2:6" ht="14.25" customHeight="1">
      <c r="B98" s="9"/>
      <c r="C98" s="2"/>
      <c r="D98" s="2"/>
      <c r="F98" s="30"/>
    </row>
    <row r="99" spans="2:6" ht="14.25" customHeight="1">
      <c r="B99" s="9"/>
      <c r="C99" s="2"/>
      <c r="D99" s="2"/>
      <c r="E99" s="241"/>
      <c r="F99" s="30"/>
    </row>
    <row r="100" spans="2:6" ht="14.25" customHeight="1">
      <c r="B100" s="9"/>
      <c r="C100" s="2"/>
      <c r="D100" s="2"/>
      <c r="E100" s="241"/>
      <c r="F100" s="30"/>
    </row>
    <row r="101" spans="2:6" ht="14.25" customHeight="1">
      <c r="B101" s="9"/>
      <c r="C101" s="2"/>
      <c r="D101" s="2"/>
      <c r="E101" s="241"/>
      <c r="F101" s="30"/>
    </row>
    <row r="102" spans="2:6" ht="14.25" customHeight="1">
      <c r="B102" s="9"/>
      <c r="C102" s="2"/>
      <c r="D102" s="2"/>
      <c r="F102" s="30"/>
    </row>
    <row r="103" spans="2:6" ht="14.25" customHeight="1">
      <c r="B103" s="9"/>
      <c r="C103" s="2"/>
      <c r="D103" s="2"/>
      <c r="F103" s="30"/>
    </row>
    <row r="104" spans="2:6" ht="14.25" customHeight="1">
      <c r="B104" s="9"/>
      <c r="C104" s="2"/>
      <c r="D104" s="2"/>
      <c r="F104" s="30"/>
    </row>
    <row r="105" spans="2:6" ht="14.25" customHeight="1">
      <c r="B105" s="9"/>
      <c r="C105" s="2"/>
      <c r="D105" s="2"/>
      <c r="F105" s="30"/>
    </row>
    <row r="106" spans="2:6" ht="14.25" customHeight="1">
      <c r="B106" s="9"/>
      <c r="C106" s="2"/>
      <c r="D106" s="2"/>
      <c r="F106" s="30"/>
    </row>
    <row r="107" spans="2:6" ht="14.25" customHeight="1">
      <c r="B107" s="9"/>
      <c r="C107" s="2"/>
      <c r="D107" s="2"/>
      <c r="F107" s="30"/>
    </row>
    <row r="108" spans="2:6" ht="14.25" customHeight="1">
      <c r="B108" s="9"/>
      <c r="C108" s="2"/>
      <c r="D108" s="2"/>
      <c r="F108" s="30"/>
    </row>
    <row r="109" spans="2:6" ht="14.25" customHeight="1">
      <c r="B109" s="9"/>
      <c r="C109" s="2"/>
      <c r="D109" s="2"/>
      <c r="F109" s="30"/>
    </row>
    <row r="110" spans="2:6" ht="14.25" customHeight="1">
      <c r="B110" s="9"/>
      <c r="C110" s="2"/>
      <c r="D110" s="2"/>
      <c r="F110" s="30"/>
    </row>
    <row r="111" spans="2:6" ht="14.25" customHeight="1">
      <c r="B111" s="9"/>
      <c r="C111" s="2"/>
      <c r="D111" s="2"/>
      <c r="F111" s="30"/>
    </row>
    <row r="112" spans="2:6" ht="14.25" customHeight="1">
      <c r="B112" s="9"/>
      <c r="C112" s="2"/>
      <c r="D112" s="2"/>
      <c r="F112" s="30"/>
    </row>
    <row r="113" spans="2:7" ht="14.25" customHeight="1">
      <c r="B113" s="9"/>
      <c r="C113" s="2"/>
      <c r="D113" s="2"/>
      <c r="F113" s="30"/>
    </row>
    <row r="114" spans="2:7" ht="14.25" customHeight="1">
      <c r="B114" s="2"/>
      <c r="C114" s="2"/>
      <c r="D114" s="2"/>
      <c r="F114" s="30"/>
    </row>
    <row r="115" spans="2:7" ht="14.25" customHeight="1">
      <c r="B115" s="2"/>
      <c r="C115" s="28"/>
      <c r="D115" s="2"/>
      <c r="E115" s="6"/>
      <c r="F115" s="6"/>
      <c r="G115" s="2"/>
    </row>
    <row r="116" spans="2:7" ht="14.25" customHeight="1">
      <c r="B116" s="2"/>
      <c r="C116" s="27"/>
      <c r="D116" s="2"/>
      <c r="E116" s="6"/>
      <c r="F116" s="6"/>
      <c r="G116" s="2"/>
    </row>
    <row r="117" spans="2:7" ht="14.25" customHeight="1">
      <c r="B117" s="2"/>
      <c r="C117" s="26"/>
      <c r="D117" s="2"/>
      <c r="E117" s="6"/>
      <c r="F117" s="6"/>
      <c r="G117" s="2"/>
    </row>
    <row r="118" spans="2:7" ht="14.25" customHeight="1">
      <c r="B118" s="2"/>
      <c r="C118" s="28"/>
      <c r="E118" s="6"/>
      <c r="F118" s="6"/>
      <c r="G118" s="2"/>
    </row>
    <row r="119" spans="2:7" ht="14.25" customHeight="1">
      <c r="B119" s="2"/>
      <c r="C119" s="28"/>
      <c r="D119" s="2"/>
      <c r="E119" s="6"/>
      <c r="F119" s="6"/>
      <c r="G119" s="2"/>
    </row>
    <row r="120" spans="2:7" ht="14.25" customHeight="1">
      <c r="B120" s="2"/>
      <c r="C120" s="29"/>
      <c r="D120" s="2"/>
      <c r="E120" s="6"/>
      <c r="F120" s="6"/>
      <c r="G120" s="2"/>
    </row>
    <row r="121" spans="2:7" ht="14.25" customHeight="1">
      <c r="B121" s="2"/>
      <c r="C121" s="29"/>
      <c r="D121" s="2"/>
      <c r="E121" s="6"/>
      <c r="F121" s="6"/>
      <c r="G121" s="2"/>
    </row>
    <row r="122" spans="2:7" ht="14.25" customHeight="1">
      <c r="B122" s="2"/>
      <c r="C122" s="29"/>
      <c r="D122" s="2"/>
      <c r="E122" s="6"/>
      <c r="F122" s="6"/>
      <c r="G122" s="2"/>
    </row>
    <row r="123" spans="2:7" ht="14.25" customHeight="1">
      <c r="B123" s="2"/>
      <c r="C123" s="29"/>
      <c r="D123" s="2"/>
      <c r="E123" s="6"/>
      <c r="F123" s="6"/>
      <c r="G123" s="2"/>
    </row>
    <row r="124" spans="2:7" ht="14.25" customHeight="1">
      <c r="B124" s="2"/>
      <c r="C124" s="29"/>
      <c r="D124" s="2"/>
      <c r="E124" s="6"/>
      <c r="F124" s="6"/>
      <c r="G124" s="2"/>
    </row>
    <row r="125" spans="2:7" ht="14.25" customHeight="1">
      <c r="B125" s="2"/>
      <c r="C125" s="29"/>
      <c r="D125" s="2"/>
      <c r="E125" s="6"/>
      <c r="F125" s="6"/>
      <c r="G125" s="2"/>
    </row>
    <row r="126" spans="2:7" ht="14.25" customHeight="1">
      <c r="B126" s="2"/>
      <c r="C126" s="28"/>
      <c r="D126" s="2"/>
      <c r="E126" s="6"/>
      <c r="F126" s="6"/>
      <c r="G126" s="2"/>
    </row>
    <row r="127" spans="2:7" ht="14.25" customHeight="1">
      <c r="B127" s="2"/>
      <c r="C127" s="28"/>
      <c r="D127" s="2"/>
      <c r="E127" s="6"/>
      <c r="F127" s="6"/>
      <c r="G127" s="2"/>
    </row>
    <row r="128" spans="2:7" ht="14.25" customHeight="1">
      <c r="B128" s="2"/>
      <c r="C128" s="27"/>
      <c r="D128" s="2"/>
      <c r="E128" s="6"/>
      <c r="F128" s="6"/>
      <c r="G128" s="2"/>
    </row>
    <row r="129" spans="2:7" ht="14.25" customHeight="1">
      <c r="B129" s="2"/>
      <c r="C129" s="28"/>
      <c r="D129" s="2"/>
      <c r="E129" s="6"/>
      <c r="F129" s="6"/>
      <c r="G129" s="2"/>
    </row>
    <row r="130" spans="2:7" ht="14.25" customHeight="1">
      <c r="B130" s="2"/>
      <c r="C130" s="2"/>
      <c r="D130" s="2"/>
      <c r="E130" s="6"/>
      <c r="F130" s="6"/>
      <c r="G130" s="2"/>
    </row>
    <row r="131" spans="2:7" ht="14.25" customHeight="1">
      <c r="B131" s="2"/>
      <c r="C131" s="2"/>
      <c r="D131" s="2"/>
      <c r="E131" s="6"/>
      <c r="F131" s="6"/>
      <c r="G131" s="2"/>
    </row>
    <row r="132" spans="2:7" ht="14.25" customHeight="1">
      <c r="B132" s="2"/>
      <c r="C132" s="2"/>
      <c r="D132" s="2"/>
      <c r="E132" s="6"/>
      <c r="F132" s="6"/>
      <c r="G132" s="2"/>
    </row>
    <row r="133" spans="2:7" ht="14.25" customHeight="1">
      <c r="B133" s="2"/>
      <c r="C133" s="2"/>
      <c r="D133" s="2"/>
      <c r="E133" s="6"/>
      <c r="F133" s="6"/>
      <c r="G133" s="2"/>
    </row>
    <row r="134" spans="2:7" ht="14.25" customHeight="1">
      <c r="B134" s="2"/>
      <c r="C134" s="2"/>
      <c r="D134" s="2"/>
      <c r="E134" s="6"/>
      <c r="F134" s="6"/>
      <c r="G134" s="2"/>
    </row>
    <row r="135" spans="2:7" ht="14.25" customHeight="1">
      <c r="B135" s="2"/>
      <c r="C135" s="2"/>
      <c r="D135" s="2"/>
      <c r="E135" s="6"/>
      <c r="F135" s="6"/>
      <c r="G135" s="2"/>
    </row>
    <row r="136" spans="2:7" ht="14.25" customHeight="1">
      <c r="B136" s="2"/>
      <c r="C136" s="2"/>
      <c r="D136" s="2"/>
      <c r="E136" s="6"/>
      <c r="F136" s="6"/>
      <c r="G136" s="2"/>
    </row>
    <row r="137" spans="2:7" ht="14.25" customHeight="1">
      <c r="B137" s="2"/>
      <c r="C137" s="2"/>
      <c r="D137" s="2"/>
      <c r="E137" s="6"/>
      <c r="F137" s="6"/>
      <c r="G137" s="2"/>
    </row>
    <row r="138" spans="2:7" ht="14.25" customHeight="1">
      <c r="B138" s="2"/>
      <c r="C138" s="2"/>
      <c r="D138" s="2"/>
      <c r="E138" s="6"/>
      <c r="F138" s="6"/>
      <c r="G138" s="2"/>
    </row>
    <row r="139" spans="2:7" ht="14.25" customHeight="1">
      <c r="B139" s="2"/>
      <c r="C139" s="2"/>
      <c r="D139" s="2"/>
      <c r="E139" s="6"/>
      <c r="F139" s="6"/>
      <c r="G139" s="2"/>
    </row>
    <row r="140" spans="2:7" ht="14.25" customHeight="1">
      <c r="C140" s="2"/>
      <c r="D140" s="2"/>
      <c r="E140" s="6"/>
      <c r="F140" s="6"/>
      <c r="G140" s="2"/>
    </row>
    <row r="141" spans="2:7" ht="14.25" customHeight="1">
      <c r="C141" s="2"/>
      <c r="D141" s="2"/>
      <c r="E141" s="6"/>
      <c r="F141" s="6"/>
      <c r="G141" s="2"/>
    </row>
    <row r="142" spans="2:7" ht="14.25" customHeight="1">
      <c r="C142" s="2"/>
      <c r="D142" s="2"/>
      <c r="E142" s="6"/>
      <c r="F142" s="6"/>
      <c r="G142" s="2"/>
    </row>
    <row r="143" spans="2:7" ht="14.25" customHeight="1">
      <c r="C143" s="2"/>
      <c r="D143" s="2"/>
      <c r="E143" s="6"/>
      <c r="F143" s="6"/>
      <c r="G143" s="2"/>
    </row>
    <row r="144" spans="2:7" ht="14.25" customHeight="1">
      <c r="C144" s="2"/>
      <c r="D144" s="2"/>
      <c r="E144" s="6"/>
      <c r="F144" s="6"/>
      <c r="G144" s="2"/>
    </row>
    <row r="145" spans="3:7" ht="14.25" customHeight="1">
      <c r="C145" s="2"/>
      <c r="D145" s="2"/>
      <c r="E145" s="6"/>
      <c r="F145" s="6"/>
      <c r="G145" s="2"/>
    </row>
    <row r="146" spans="3:7" ht="14.25" customHeight="1">
      <c r="C146" s="2"/>
      <c r="D146" s="2"/>
      <c r="E146" s="2"/>
      <c r="F146" s="2"/>
      <c r="G146" s="2"/>
    </row>
    <row r="147" spans="3:7" ht="14.25" customHeight="1">
      <c r="C147" s="2"/>
      <c r="D147" s="2"/>
      <c r="E147" s="2"/>
      <c r="F147" s="2"/>
      <c r="G147" s="2"/>
    </row>
    <row r="148" spans="3:7" ht="14.25" customHeight="1">
      <c r="C148" s="2"/>
      <c r="D148" s="2"/>
      <c r="E148" s="2"/>
      <c r="F148" s="2"/>
      <c r="G148" s="2"/>
    </row>
    <row r="149" spans="3:7" ht="14.25" customHeight="1">
      <c r="C149" s="2"/>
      <c r="D149" s="2"/>
      <c r="E149" s="2"/>
      <c r="F149" s="2"/>
      <c r="G149" s="2"/>
    </row>
    <row r="150" spans="3:7" ht="14.25" customHeight="1">
      <c r="C150" s="2"/>
      <c r="D150" s="2"/>
      <c r="E150" s="2"/>
      <c r="F150" s="2"/>
      <c r="G150" s="2"/>
    </row>
    <row r="151" spans="3:7" ht="14.25" customHeight="1">
      <c r="C151" s="2"/>
      <c r="D151" s="2"/>
      <c r="E151" s="2"/>
      <c r="F151" s="2"/>
      <c r="G151" s="2"/>
    </row>
    <row r="152" spans="3:7" ht="14.25" customHeight="1">
      <c r="C152" s="2"/>
      <c r="D152" s="2"/>
      <c r="E152" s="2"/>
      <c r="F152" s="2"/>
      <c r="G152" s="2"/>
    </row>
    <row r="153" spans="3:7" ht="14.25" customHeight="1">
      <c r="C153" s="2"/>
      <c r="D153" s="2"/>
      <c r="E153" s="2"/>
      <c r="F153" s="2"/>
      <c r="G153" s="2"/>
    </row>
    <row r="154" spans="3:7" ht="14.25" customHeight="1">
      <c r="C154" s="2"/>
      <c r="D154" s="2"/>
      <c r="E154" s="2"/>
      <c r="F154" s="2"/>
      <c r="G154" s="2"/>
    </row>
    <row r="155" spans="3:7" ht="14.25" customHeight="1">
      <c r="C155" s="2"/>
      <c r="D155" s="2"/>
      <c r="E155" s="2"/>
      <c r="F155" s="2"/>
      <c r="G155" s="2"/>
    </row>
    <row r="156" spans="3:7" ht="14.25" customHeight="1">
      <c r="C156" s="2"/>
      <c r="D156" s="2"/>
      <c r="E156" s="2"/>
      <c r="F156" s="2"/>
      <c r="G156" s="2"/>
    </row>
    <row r="157" spans="3:7" ht="14.25" customHeight="1">
      <c r="C157" s="2"/>
      <c r="D157" s="2"/>
      <c r="E157" s="2"/>
      <c r="F157" s="2"/>
      <c r="G157" s="2"/>
    </row>
    <row r="158" spans="3:7" ht="14.25" customHeight="1">
      <c r="C158" s="2"/>
      <c r="D158" s="2"/>
      <c r="E158" s="2"/>
      <c r="F158" s="2"/>
      <c r="G158" s="2"/>
    </row>
    <row r="159" spans="3:7" ht="14.25" customHeight="1">
      <c r="C159" s="2"/>
      <c r="D159" s="2"/>
      <c r="E159" s="2"/>
      <c r="F159" s="2"/>
      <c r="G159" s="2"/>
    </row>
    <row r="160" spans="3:7" ht="14.25" customHeight="1">
      <c r="C160" s="2"/>
      <c r="D160" s="2"/>
      <c r="E160" s="2"/>
      <c r="F160" s="2"/>
      <c r="G160" s="2"/>
    </row>
    <row r="161" spans="3:7" ht="14.25" customHeight="1">
      <c r="C161" s="2"/>
      <c r="D161" s="2"/>
      <c r="E161" s="2"/>
      <c r="F161" s="2"/>
      <c r="G161" s="2"/>
    </row>
    <row r="162" spans="3:7" ht="14.25" customHeight="1">
      <c r="C162" s="2"/>
      <c r="D162" s="2"/>
      <c r="E162" s="2"/>
      <c r="F162" s="2"/>
      <c r="G162" s="2"/>
    </row>
    <row r="163" spans="3:7" ht="14.25" customHeight="1">
      <c r="C163" s="2"/>
      <c r="D163" s="2"/>
      <c r="E163" s="2"/>
      <c r="F163" s="2"/>
      <c r="G163" s="2"/>
    </row>
    <row r="164" spans="3:7" ht="14.25" customHeight="1">
      <c r="C164" s="2"/>
      <c r="D164" s="2"/>
      <c r="E164" s="2"/>
      <c r="F164" s="2"/>
      <c r="G164" s="2"/>
    </row>
    <row r="165" spans="3:7" ht="14.25" customHeight="1">
      <c r="C165" s="2"/>
      <c r="D165" s="2"/>
      <c r="E165" s="2"/>
      <c r="F165" s="2"/>
      <c r="G165" s="2"/>
    </row>
    <row r="166" spans="3:7" ht="14.25" customHeight="1">
      <c r="C166" s="2"/>
      <c r="D166" s="2"/>
      <c r="E166" s="2"/>
      <c r="F166" s="2"/>
      <c r="G166" s="2"/>
    </row>
    <row r="167" spans="3:7" ht="14.25" customHeight="1">
      <c r="C167" s="2"/>
      <c r="D167" s="2"/>
      <c r="E167" s="2"/>
      <c r="F167" s="2"/>
      <c r="G167" s="2"/>
    </row>
    <row r="168" spans="3:7" ht="14.25" customHeight="1">
      <c r="C168" s="2"/>
      <c r="D168" s="2"/>
      <c r="E168" s="2"/>
      <c r="F168" s="2"/>
      <c r="G168" s="2"/>
    </row>
    <row r="169" spans="3:7" ht="14.25" customHeight="1">
      <c r="C169" s="2"/>
      <c r="D169" s="2"/>
      <c r="E169" s="2"/>
      <c r="F169" s="2"/>
      <c r="G169" s="2"/>
    </row>
    <row r="170" spans="3:7" ht="14.25" customHeight="1">
      <c r="C170" s="2"/>
      <c r="D170" s="2"/>
      <c r="E170" s="2"/>
      <c r="F170" s="2"/>
      <c r="G170" s="2"/>
    </row>
    <row r="171" spans="3:7" ht="14.25" customHeight="1">
      <c r="C171" s="2"/>
      <c r="D171" s="2"/>
      <c r="E171" s="2"/>
      <c r="F171" s="2"/>
      <c r="G171" s="2"/>
    </row>
    <row r="172" spans="3:7" ht="14.25" customHeight="1">
      <c r="C172" s="2"/>
      <c r="D172" s="2"/>
      <c r="E172" s="2"/>
      <c r="F172" s="2"/>
      <c r="G172" s="2"/>
    </row>
    <row r="173" spans="3:7" ht="14.25" customHeight="1">
      <c r="C173" s="2"/>
      <c r="D173" s="2"/>
      <c r="E173" s="2"/>
      <c r="F173" s="2"/>
      <c r="G173" s="2"/>
    </row>
    <row r="174" spans="3:7" ht="14.25" customHeight="1">
      <c r="C174" s="2"/>
      <c r="D174" s="2"/>
      <c r="E174" s="2"/>
      <c r="F174" s="2"/>
      <c r="G174" s="2"/>
    </row>
    <row r="175" spans="3:7" ht="14.25" customHeight="1">
      <c r="C175" s="2"/>
      <c r="D175" s="2"/>
      <c r="E175" s="2"/>
      <c r="F175" s="2"/>
      <c r="G175" s="2"/>
    </row>
    <row r="176" spans="3:7" ht="14.25" customHeight="1">
      <c r="C176" s="2"/>
      <c r="D176" s="2"/>
      <c r="E176" s="2"/>
      <c r="F176" s="2"/>
      <c r="G176" s="2"/>
    </row>
    <row r="177" spans="3:7" ht="14.25" customHeight="1">
      <c r="C177" s="2"/>
      <c r="D177" s="2"/>
      <c r="E177" s="2"/>
      <c r="F177" s="2"/>
      <c r="G177" s="2"/>
    </row>
    <row r="178" spans="3:7" ht="14.25" customHeight="1">
      <c r="C178" s="2"/>
      <c r="D178" s="2"/>
      <c r="E178" s="2"/>
      <c r="F178" s="2"/>
      <c r="G178" s="2"/>
    </row>
    <row r="179" spans="3:7" ht="14.25" customHeight="1">
      <c r="C179" s="2"/>
      <c r="D179" s="2"/>
      <c r="E179" s="2"/>
      <c r="F179" s="2"/>
      <c r="G179" s="2"/>
    </row>
    <row r="180" spans="3:7" ht="14.25" customHeight="1">
      <c r="C180" s="2"/>
      <c r="D180" s="2"/>
      <c r="E180" s="2"/>
      <c r="F180" s="2"/>
      <c r="G180" s="2"/>
    </row>
    <row r="181" spans="3:7" ht="14.25" customHeight="1">
      <c r="C181" s="2"/>
      <c r="D181" s="2"/>
      <c r="E181" s="2"/>
      <c r="F181" s="2"/>
      <c r="G181" s="2"/>
    </row>
    <row r="182" spans="3:7" ht="14.25" customHeight="1">
      <c r="C182" s="2"/>
      <c r="D182" s="2"/>
      <c r="E182" s="2"/>
      <c r="F182" s="2"/>
      <c r="G182" s="2"/>
    </row>
    <row r="183" spans="3:7" ht="14.25" customHeight="1">
      <c r="C183" s="2"/>
      <c r="D183" s="2"/>
      <c r="E183" s="2"/>
      <c r="F183" s="2"/>
      <c r="G183" s="2"/>
    </row>
    <row r="184" spans="3:7" ht="14.25" customHeight="1">
      <c r="C184" s="2"/>
      <c r="D184" s="2"/>
      <c r="E184" s="2"/>
      <c r="F184" s="2"/>
      <c r="G184" s="2"/>
    </row>
    <row r="185" spans="3:7" ht="14.25" customHeight="1">
      <c r="C185" s="2"/>
      <c r="D185" s="2"/>
      <c r="E185" s="2"/>
      <c r="F185" s="2"/>
      <c r="G185" s="2"/>
    </row>
    <row r="186" spans="3:7" ht="14.25" customHeight="1">
      <c r="C186" s="2"/>
      <c r="D186" s="2"/>
      <c r="E186" s="2"/>
      <c r="F186" s="2"/>
      <c r="G186" s="2"/>
    </row>
    <row r="187" spans="3:7" ht="14.25" customHeight="1">
      <c r="C187" s="2"/>
      <c r="D187" s="2"/>
      <c r="E187" s="2"/>
      <c r="F187" s="2"/>
      <c r="G187" s="2"/>
    </row>
    <row r="188" spans="3:7" ht="14.25" customHeight="1">
      <c r="C188" s="2"/>
      <c r="D188" s="2"/>
      <c r="E188" s="2"/>
      <c r="F188" s="2"/>
      <c r="G188" s="2"/>
    </row>
    <row r="189" spans="3:7" ht="14.25" customHeight="1">
      <c r="C189" s="2"/>
      <c r="D189" s="2"/>
      <c r="E189" s="2"/>
      <c r="F189" s="2"/>
      <c r="G189" s="2"/>
    </row>
    <row r="190" spans="3:7" ht="14.25" customHeight="1">
      <c r="C190" s="2"/>
      <c r="D190" s="2"/>
      <c r="E190" s="2"/>
      <c r="F190" s="2"/>
      <c r="G190" s="2"/>
    </row>
    <row r="191" spans="3:7" ht="14.25" customHeight="1">
      <c r="C191" s="2"/>
      <c r="D191" s="2"/>
      <c r="E191" s="2"/>
      <c r="F191" s="2"/>
      <c r="G191" s="2"/>
    </row>
    <row r="192" spans="3:7" ht="14.25" customHeight="1">
      <c r="C192" s="2"/>
      <c r="D192" s="2"/>
      <c r="E192" s="2"/>
      <c r="F192" s="2"/>
      <c r="G192" s="2"/>
    </row>
    <row r="193" spans="3:7" ht="14.25" customHeight="1">
      <c r="C193" s="2"/>
      <c r="D193" s="2"/>
      <c r="E193" s="2"/>
      <c r="F193" s="2"/>
      <c r="G193" s="2"/>
    </row>
    <row r="194" spans="3:7" ht="14.25" customHeight="1">
      <c r="C194" s="2"/>
      <c r="D194" s="2"/>
      <c r="E194" s="2"/>
      <c r="F194" s="2"/>
      <c r="G194" s="2"/>
    </row>
    <row r="195" spans="3:7" ht="14.25" customHeight="1">
      <c r="C195" s="2"/>
      <c r="D195" s="2"/>
      <c r="E195" s="2"/>
      <c r="F195" s="2"/>
      <c r="G195" s="2"/>
    </row>
    <row r="196" spans="3:7" ht="14.25" customHeight="1">
      <c r="C196" s="2"/>
      <c r="D196" s="2"/>
      <c r="E196" s="2"/>
      <c r="F196" s="2"/>
      <c r="G196" s="2"/>
    </row>
    <row r="197" spans="3:7" ht="14.25" customHeight="1">
      <c r="C197" s="2"/>
      <c r="D197" s="2"/>
      <c r="E197" s="2"/>
      <c r="F197" s="2"/>
      <c r="G197" s="2"/>
    </row>
    <row r="198" spans="3:7" ht="14.25" customHeight="1">
      <c r="C198" s="2"/>
      <c r="D198" s="2"/>
      <c r="E198" s="2"/>
      <c r="F198" s="2"/>
      <c r="G198" s="2"/>
    </row>
    <row r="199" spans="3:7" ht="14.25" customHeight="1">
      <c r="C199" s="2"/>
      <c r="D199" s="2"/>
      <c r="E199" s="2"/>
      <c r="F199" s="2"/>
      <c r="G199" s="2"/>
    </row>
    <row r="200" spans="3:7" ht="14.25" customHeight="1">
      <c r="C200" s="2"/>
      <c r="D200" s="2"/>
      <c r="E200" s="2"/>
      <c r="F200" s="2"/>
      <c r="G200" s="2"/>
    </row>
    <row r="201" spans="3:7" ht="14.25" customHeight="1">
      <c r="C201" s="2"/>
      <c r="D201" s="2"/>
      <c r="E201" s="2"/>
      <c r="F201" s="2"/>
      <c r="G201" s="2"/>
    </row>
    <row r="202" spans="3:7" ht="14.25" customHeight="1">
      <c r="C202" s="2"/>
      <c r="D202" s="2"/>
      <c r="E202" s="2"/>
      <c r="F202" s="2"/>
      <c r="G202" s="2"/>
    </row>
    <row r="203" spans="3:7" ht="14.25" customHeight="1">
      <c r="C203" s="2"/>
      <c r="D203" s="2"/>
      <c r="E203" s="2"/>
      <c r="F203" s="2"/>
      <c r="G203" s="2"/>
    </row>
    <row r="204" spans="3:7" ht="14.25" customHeight="1">
      <c r="C204" s="2"/>
      <c r="D204" s="2"/>
      <c r="E204" s="2"/>
      <c r="F204" s="2"/>
      <c r="G204" s="2"/>
    </row>
    <row r="205" spans="3:7" ht="14.25" customHeight="1">
      <c r="C205" s="2"/>
      <c r="D205" s="2"/>
      <c r="E205" s="2"/>
      <c r="F205" s="2"/>
      <c r="G205" s="2"/>
    </row>
    <row r="206" spans="3:7" ht="14.25" customHeight="1">
      <c r="C206" s="2"/>
      <c r="D206" s="2"/>
      <c r="E206" s="2"/>
      <c r="F206" s="2"/>
      <c r="G206" s="2"/>
    </row>
    <row r="207" spans="3:7" ht="14.25" customHeight="1">
      <c r="C207" s="2"/>
      <c r="D207" s="2"/>
      <c r="E207" s="2"/>
      <c r="F207" s="2"/>
      <c r="G207" s="2"/>
    </row>
    <row r="208" spans="3:7" ht="14.25" customHeight="1">
      <c r="C208" s="2"/>
      <c r="D208" s="2"/>
      <c r="E208" s="2"/>
      <c r="F208" s="2"/>
      <c r="G208" s="2"/>
    </row>
    <row r="209" spans="3:7" ht="14.25" customHeight="1">
      <c r="C209" s="2"/>
      <c r="D209" s="2"/>
      <c r="E209" s="2"/>
      <c r="F209" s="2"/>
      <c r="G209" s="2"/>
    </row>
    <row r="210" spans="3:7" ht="14.25" customHeight="1">
      <c r="C210" s="2"/>
      <c r="D210" s="2"/>
      <c r="E210" s="2"/>
      <c r="F210" s="2"/>
      <c r="G210" s="2"/>
    </row>
    <row r="211" spans="3:7" ht="14.25" customHeight="1">
      <c r="C211" s="2"/>
      <c r="D211" s="2"/>
      <c r="E211" s="2"/>
      <c r="F211" s="2"/>
      <c r="G211" s="2"/>
    </row>
    <row r="212" spans="3:7" ht="14.25" customHeight="1">
      <c r="C212" s="2"/>
      <c r="D212" s="2"/>
      <c r="E212" s="2"/>
      <c r="F212" s="2"/>
      <c r="G212" s="2"/>
    </row>
    <row r="213" spans="3:7" ht="14.25" customHeight="1">
      <c r="C213" s="2"/>
      <c r="D213" s="2"/>
      <c r="E213" s="2"/>
      <c r="F213" s="2"/>
      <c r="G213" s="2"/>
    </row>
    <row r="214" spans="3:7" ht="14.25" customHeight="1">
      <c r="C214" s="2"/>
      <c r="D214" s="2"/>
      <c r="E214" s="2"/>
      <c r="F214" s="2"/>
      <c r="G214" s="2"/>
    </row>
    <row r="215" spans="3:7" ht="14.25" customHeight="1">
      <c r="C215" s="2"/>
      <c r="D215" s="2"/>
      <c r="E215" s="2"/>
      <c r="F215" s="2"/>
      <c r="G215" s="2"/>
    </row>
    <row r="216" spans="3:7" ht="14.25" customHeight="1">
      <c r="C216" s="2"/>
      <c r="D216" s="2"/>
      <c r="E216" s="2"/>
      <c r="F216" s="2"/>
      <c r="G216" s="2"/>
    </row>
    <row r="217" spans="3:7" ht="14.25" customHeight="1">
      <c r="C217" s="2"/>
      <c r="D217" s="2"/>
      <c r="E217" s="2"/>
      <c r="F217" s="2"/>
      <c r="G217" s="2"/>
    </row>
    <row r="218" spans="3:7" ht="14.25" customHeight="1">
      <c r="C218" s="2"/>
      <c r="D218" s="2"/>
      <c r="E218" s="2"/>
      <c r="F218" s="2"/>
      <c r="G218" s="2"/>
    </row>
    <row r="219" spans="3:7" ht="14.25" customHeight="1">
      <c r="C219" s="2"/>
      <c r="D219" s="2"/>
      <c r="E219" s="2"/>
      <c r="F219" s="2"/>
      <c r="G219" s="2"/>
    </row>
    <row r="220" spans="3:7" ht="14.25" customHeight="1">
      <c r="C220" s="2"/>
      <c r="D220" s="2"/>
      <c r="E220" s="2"/>
      <c r="F220" s="2"/>
      <c r="G220" s="2"/>
    </row>
    <row r="221" spans="3:7" ht="14.25" customHeight="1">
      <c r="C221" s="2"/>
      <c r="D221" s="2"/>
      <c r="E221" s="2"/>
      <c r="F221" s="2"/>
      <c r="G221" s="2"/>
    </row>
    <row r="222" spans="3:7" ht="14.25" customHeight="1">
      <c r="C222" s="2"/>
      <c r="D222" s="2"/>
      <c r="E222" s="2"/>
      <c r="F222" s="2"/>
      <c r="G222" s="2"/>
    </row>
    <row r="223" spans="3:7" ht="14.25" customHeight="1">
      <c r="C223" s="2"/>
      <c r="D223" s="2"/>
      <c r="E223" s="2"/>
      <c r="F223" s="2"/>
      <c r="G223" s="2"/>
    </row>
    <row r="224" spans="3:7" ht="14.25" customHeight="1">
      <c r="C224" s="2"/>
      <c r="D224" s="2"/>
      <c r="E224" s="2"/>
      <c r="F224" s="2"/>
      <c r="G224" s="2"/>
    </row>
    <row r="225" spans="3:7" ht="14.25" customHeight="1">
      <c r="C225" s="2"/>
      <c r="D225" s="2"/>
      <c r="E225" s="2"/>
      <c r="F225" s="2"/>
      <c r="G225" s="2"/>
    </row>
    <row r="226" spans="3:7" ht="14.25" customHeight="1">
      <c r="C226" s="2"/>
      <c r="D226" s="2"/>
      <c r="E226" s="2"/>
      <c r="F226" s="2"/>
      <c r="G226" s="2"/>
    </row>
    <row r="227" spans="3:7" ht="14.25" customHeight="1">
      <c r="C227" s="2"/>
      <c r="D227" s="2"/>
      <c r="E227" s="2"/>
      <c r="F227" s="2"/>
      <c r="G227" s="2"/>
    </row>
    <row r="228" spans="3:7" ht="14.25" customHeight="1">
      <c r="C228" s="2"/>
      <c r="D228" s="2"/>
      <c r="E228" s="2"/>
      <c r="F228" s="2"/>
      <c r="G228" s="2"/>
    </row>
    <row r="229" spans="3:7" ht="14.25" customHeight="1">
      <c r="C229" s="2"/>
      <c r="D229" s="2"/>
      <c r="E229" s="2"/>
      <c r="F229" s="2"/>
      <c r="G229" s="2"/>
    </row>
    <row r="230" spans="3:7" ht="14.25" customHeight="1">
      <c r="C230" s="2"/>
      <c r="D230" s="2"/>
      <c r="E230" s="2"/>
      <c r="F230" s="2"/>
      <c r="G230" s="2"/>
    </row>
    <row r="231" spans="3:7" ht="14.25" customHeight="1">
      <c r="C231" s="2"/>
      <c r="D231" s="2"/>
      <c r="E231" s="2"/>
      <c r="F231" s="2"/>
      <c r="G231" s="2"/>
    </row>
    <row r="232" spans="3:7" ht="14.25" customHeight="1">
      <c r="C232" s="2"/>
      <c r="D232" s="2"/>
      <c r="E232" s="2"/>
      <c r="F232" s="2"/>
      <c r="G232" s="2"/>
    </row>
    <row r="233" spans="3:7" ht="14.25" customHeight="1">
      <c r="C233" s="2"/>
      <c r="D233" s="2"/>
      <c r="E233" s="2"/>
      <c r="F233" s="2"/>
      <c r="G233" s="2"/>
    </row>
    <row r="234" spans="3:7" ht="14.25" customHeight="1">
      <c r="C234" s="2"/>
      <c r="D234" s="2"/>
      <c r="E234" s="2"/>
      <c r="F234" s="2"/>
      <c r="G234" s="2"/>
    </row>
    <row r="235" spans="3:7" ht="14.25" customHeight="1">
      <c r="C235" s="2"/>
      <c r="D235" s="2"/>
      <c r="E235" s="2"/>
      <c r="F235" s="2"/>
      <c r="G235" s="2"/>
    </row>
    <row r="236" spans="3:7" ht="14.25" customHeight="1">
      <c r="C236" s="2"/>
      <c r="D236" s="2"/>
      <c r="E236" s="2"/>
      <c r="F236" s="2"/>
      <c r="G236" s="2"/>
    </row>
    <row r="237" spans="3:7" ht="14.25" customHeight="1">
      <c r="C237" s="2"/>
      <c r="D237" s="2"/>
      <c r="E237" s="2"/>
      <c r="F237" s="2"/>
      <c r="G237" s="2"/>
    </row>
    <row r="238" spans="3:7" ht="14.25" customHeight="1">
      <c r="C238" s="2"/>
      <c r="D238" s="2"/>
      <c r="E238" s="2"/>
      <c r="F238" s="2"/>
      <c r="G238" s="2"/>
    </row>
    <row r="239" spans="3:7" ht="14.25" customHeight="1">
      <c r="C239" s="2"/>
      <c r="D239" s="2"/>
      <c r="E239" s="2"/>
      <c r="F239" s="2"/>
      <c r="G239" s="2"/>
    </row>
    <row r="240" spans="3:7" ht="14.25" customHeight="1">
      <c r="C240" s="2"/>
      <c r="D240" s="2"/>
      <c r="E240" s="2"/>
      <c r="F240" s="2"/>
      <c r="G240" s="2"/>
    </row>
    <row r="241" spans="3:7" ht="14.25" customHeight="1">
      <c r="C241" s="2"/>
      <c r="D241" s="2"/>
      <c r="E241" s="2"/>
      <c r="F241" s="2"/>
      <c r="G241" s="2"/>
    </row>
    <row r="242" spans="3:7" ht="14.25" customHeight="1">
      <c r="C242" s="2"/>
      <c r="D242" s="2"/>
      <c r="E242" s="2"/>
      <c r="F242" s="2"/>
      <c r="G242" s="2"/>
    </row>
    <row r="243" spans="3:7" ht="14.25" customHeight="1">
      <c r="C243" s="2"/>
      <c r="D243" s="2"/>
      <c r="E243" s="2"/>
      <c r="F243" s="2"/>
      <c r="G243" s="2"/>
    </row>
    <row r="244" spans="3:7" ht="14.25" customHeight="1">
      <c r="C244" s="2"/>
      <c r="D244" s="2"/>
      <c r="E244" s="2"/>
      <c r="F244" s="2"/>
      <c r="G244" s="2"/>
    </row>
    <row r="245" spans="3:7" ht="14.25" customHeight="1">
      <c r="C245" s="2"/>
      <c r="D245" s="2"/>
      <c r="E245" s="2"/>
      <c r="F245" s="2"/>
      <c r="G245" s="2"/>
    </row>
    <row r="246" spans="3:7" ht="14.25" customHeight="1">
      <c r="C246" s="2"/>
      <c r="D246" s="2"/>
      <c r="E246" s="2"/>
      <c r="F246" s="2"/>
      <c r="G246" s="2"/>
    </row>
    <row r="247" spans="3:7" ht="14.25" customHeight="1">
      <c r="C247" s="2"/>
      <c r="D247" s="2"/>
      <c r="E247" s="2"/>
      <c r="F247" s="2"/>
      <c r="G247" s="2"/>
    </row>
    <row r="248" spans="3:7" ht="14.25" customHeight="1">
      <c r="C248" s="2"/>
      <c r="D248" s="2"/>
      <c r="E248" s="2"/>
      <c r="F248" s="2"/>
      <c r="G248" s="2"/>
    </row>
    <row r="249" spans="3:7" ht="14.25" customHeight="1">
      <c r="C249" s="2"/>
      <c r="D249" s="2"/>
      <c r="E249" s="2"/>
      <c r="F249" s="2"/>
      <c r="G249" s="2"/>
    </row>
    <row r="250" spans="3:7" ht="14.25" customHeight="1">
      <c r="C250" s="2"/>
      <c r="D250" s="2"/>
      <c r="E250" s="2"/>
      <c r="F250" s="2"/>
      <c r="G250" s="2"/>
    </row>
    <row r="251" spans="3:7" ht="14.25" customHeight="1">
      <c r="C251" s="2"/>
      <c r="D251" s="2"/>
      <c r="E251" s="2"/>
      <c r="F251" s="2"/>
      <c r="G251" s="2"/>
    </row>
    <row r="252" spans="3:7" ht="14.25" customHeight="1">
      <c r="C252" s="2"/>
      <c r="D252" s="2"/>
      <c r="E252" s="2"/>
      <c r="F252" s="2"/>
      <c r="G252" s="2"/>
    </row>
    <row r="253" spans="3:7" ht="14.25" customHeight="1">
      <c r="C253" s="2"/>
      <c r="D253" s="2"/>
      <c r="E253" s="2"/>
      <c r="F253" s="2"/>
      <c r="G253" s="2"/>
    </row>
    <row r="254" spans="3:7" ht="14.25" customHeight="1">
      <c r="C254" s="2"/>
      <c r="D254" s="2"/>
      <c r="E254" s="2"/>
      <c r="F254" s="2"/>
      <c r="G254" s="2"/>
    </row>
    <row r="255" spans="3:7" ht="14.25" customHeight="1">
      <c r="C255" s="2"/>
      <c r="D255" s="2"/>
      <c r="E255" s="2"/>
      <c r="F255" s="2"/>
      <c r="G255" s="2"/>
    </row>
    <row r="256" spans="3:7" ht="14.25" customHeight="1">
      <c r="C256" s="2"/>
      <c r="D256" s="2"/>
      <c r="E256" s="2"/>
      <c r="F256" s="2"/>
      <c r="G256" s="2"/>
    </row>
    <row r="257" spans="3:7" ht="14.25" customHeight="1">
      <c r="C257" s="2"/>
      <c r="D257" s="2"/>
      <c r="E257" s="2"/>
      <c r="F257" s="2"/>
      <c r="G257" s="2"/>
    </row>
    <row r="258" spans="3:7" ht="14.25" customHeight="1">
      <c r="C258" s="2"/>
      <c r="D258" s="2"/>
      <c r="E258" s="2"/>
      <c r="F258" s="2"/>
      <c r="G258" s="2"/>
    </row>
    <row r="259" spans="3:7" ht="14.25" customHeight="1">
      <c r="C259" s="2"/>
      <c r="D259" s="2"/>
      <c r="E259" s="2"/>
      <c r="F259" s="2"/>
      <c r="G259" s="2"/>
    </row>
    <row r="260" spans="3:7" ht="14.25" customHeight="1">
      <c r="C260" s="2"/>
      <c r="D260" s="2"/>
      <c r="E260" s="2"/>
      <c r="F260" s="2"/>
      <c r="G260" s="2"/>
    </row>
    <row r="261" spans="3:7" ht="14.25" customHeight="1">
      <c r="C261" s="2"/>
      <c r="D261" s="2"/>
      <c r="E261" s="2"/>
      <c r="F261" s="2"/>
      <c r="G261" s="2"/>
    </row>
    <row r="262" spans="3:7" ht="14.25" customHeight="1">
      <c r="C262" s="2"/>
      <c r="D262" s="2"/>
      <c r="E262" s="2"/>
      <c r="F262" s="2"/>
      <c r="G262" s="2"/>
    </row>
    <row r="263" spans="3:7" ht="14.25" customHeight="1">
      <c r="C263" s="2"/>
      <c r="D263" s="2"/>
      <c r="E263" s="2"/>
      <c r="F263" s="2"/>
      <c r="G263" s="2"/>
    </row>
    <row r="264" spans="3:7" ht="14.25" customHeight="1">
      <c r="C264" s="2"/>
      <c r="D264" s="2"/>
      <c r="E264" s="2"/>
      <c r="F264" s="2"/>
      <c r="G264" s="2"/>
    </row>
    <row r="265" spans="3:7" ht="14.25" customHeight="1">
      <c r="C265" s="2"/>
      <c r="D265" s="2"/>
      <c r="E265" s="2"/>
      <c r="F265" s="2"/>
      <c r="G265" s="2"/>
    </row>
    <row r="266" spans="3:7" ht="14.25" customHeight="1">
      <c r="C266" s="2"/>
      <c r="D266" s="2"/>
      <c r="E266" s="2"/>
      <c r="F266" s="2"/>
      <c r="G266" s="2"/>
    </row>
    <row r="267" spans="3:7" ht="14.25" customHeight="1">
      <c r="C267" s="2"/>
      <c r="D267" s="2"/>
      <c r="E267" s="2"/>
      <c r="F267" s="2"/>
      <c r="G267" s="2"/>
    </row>
    <row r="268" spans="3:7" ht="14.25" customHeight="1">
      <c r="C268" s="2"/>
      <c r="D268" s="2"/>
      <c r="E268" s="2"/>
      <c r="F268" s="2"/>
      <c r="G268" s="2"/>
    </row>
    <row r="269" spans="3:7" ht="14.25" customHeight="1">
      <c r="C269" s="2"/>
      <c r="D269" s="2"/>
      <c r="E269" s="2"/>
      <c r="F269" s="2"/>
      <c r="G269" s="2"/>
    </row>
    <row r="270" spans="3:7" ht="14.25" customHeight="1">
      <c r="C270" s="2"/>
      <c r="D270" s="2"/>
      <c r="E270" s="2"/>
      <c r="F270" s="2"/>
      <c r="G270" s="2"/>
    </row>
    <row r="271" spans="3:7" ht="14.25" customHeight="1">
      <c r="C271" s="2"/>
      <c r="D271" s="2"/>
      <c r="E271" s="2"/>
      <c r="F271" s="2"/>
      <c r="G271" s="2"/>
    </row>
    <row r="272" spans="3:7" ht="14.25" customHeight="1">
      <c r="C272" s="2"/>
      <c r="D272" s="2"/>
      <c r="E272" s="2"/>
      <c r="F272" s="2"/>
      <c r="G272" s="2"/>
    </row>
    <row r="273" spans="3:7" ht="14.25" customHeight="1">
      <c r="C273" s="2"/>
      <c r="D273" s="2"/>
      <c r="E273" s="2"/>
      <c r="F273" s="2"/>
      <c r="G273" s="2"/>
    </row>
    <row r="274" spans="3:7" ht="14.25" customHeight="1">
      <c r="C274" s="2"/>
      <c r="D274" s="2"/>
      <c r="E274" s="2"/>
      <c r="F274" s="2"/>
      <c r="G274" s="2"/>
    </row>
    <row r="275" spans="3:7" ht="14.25" customHeight="1">
      <c r="C275" s="2"/>
      <c r="D275" s="2"/>
      <c r="E275" s="2"/>
      <c r="F275" s="2"/>
      <c r="G275" s="2"/>
    </row>
    <row r="276" spans="3:7" ht="14.25" customHeight="1">
      <c r="C276" s="2"/>
      <c r="D276" s="2"/>
      <c r="E276" s="2"/>
      <c r="F276" s="2"/>
      <c r="G276" s="2"/>
    </row>
    <row r="277" spans="3:7" ht="14.25" customHeight="1">
      <c r="C277" s="2"/>
      <c r="D277" s="2"/>
      <c r="E277" s="2"/>
      <c r="F277" s="2"/>
      <c r="G277" s="2"/>
    </row>
    <row r="278" spans="3:7" ht="14.25" customHeight="1">
      <c r="C278" s="2"/>
      <c r="D278" s="2"/>
      <c r="E278" s="2"/>
      <c r="F278" s="2"/>
      <c r="G278" s="2"/>
    </row>
    <row r="279" spans="3:7" ht="14.25" customHeight="1">
      <c r="C279" s="2"/>
      <c r="D279" s="2"/>
      <c r="E279" s="2"/>
      <c r="F279" s="2"/>
      <c r="G279" s="2"/>
    </row>
    <row r="280" spans="3:7" ht="14.25" customHeight="1">
      <c r="C280" s="2"/>
      <c r="D280" s="2"/>
      <c r="E280" s="2"/>
      <c r="F280" s="2"/>
      <c r="G280" s="2"/>
    </row>
    <row r="281" spans="3:7" ht="14.25" customHeight="1">
      <c r="C281" s="2"/>
      <c r="D281" s="2"/>
      <c r="E281" s="2"/>
      <c r="F281" s="2"/>
      <c r="G281" s="2"/>
    </row>
    <row r="282" spans="3:7" ht="14.25" customHeight="1">
      <c r="C282" s="2"/>
      <c r="D282" s="2"/>
      <c r="E282" s="2"/>
      <c r="F282" s="2"/>
      <c r="G282" s="2"/>
    </row>
    <row r="283" spans="3:7" ht="14.25" customHeight="1">
      <c r="C283" s="2"/>
      <c r="D283" s="2"/>
      <c r="E283" s="2"/>
      <c r="F283" s="2"/>
      <c r="G283" s="2"/>
    </row>
    <row r="284" spans="3:7" ht="14.25" customHeight="1">
      <c r="C284" s="2"/>
      <c r="D284" s="2"/>
      <c r="E284" s="2"/>
      <c r="F284" s="2"/>
      <c r="G284" s="2"/>
    </row>
    <row r="285" spans="3:7" ht="14.25" customHeight="1">
      <c r="C285" s="2"/>
      <c r="D285" s="2"/>
      <c r="E285" s="2"/>
      <c r="F285" s="2"/>
      <c r="G285" s="2"/>
    </row>
    <row r="286" spans="3:7" ht="14.25" customHeight="1">
      <c r="C286" s="2"/>
      <c r="D286" s="2"/>
      <c r="E286" s="2"/>
      <c r="F286" s="2"/>
      <c r="G286" s="2"/>
    </row>
    <row r="287" spans="3:7" ht="14.25" customHeight="1">
      <c r="C287" s="2"/>
      <c r="D287" s="2"/>
      <c r="E287" s="2"/>
      <c r="F287" s="2"/>
      <c r="G287" s="2"/>
    </row>
    <row r="288" spans="3:7" ht="14.25" customHeight="1">
      <c r="C288" s="2"/>
      <c r="D288" s="2"/>
      <c r="E288" s="2"/>
      <c r="F288" s="2"/>
      <c r="G288" s="2"/>
    </row>
    <row r="289" spans="3:7" ht="14.25" customHeight="1">
      <c r="C289" s="2"/>
      <c r="D289" s="2"/>
      <c r="E289" s="2"/>
      <c r="F289" s="2"/>
      <c r="G289" s="2"/>
    </row>
    <row r="290" spans="3:7" ht="14.25" customHeight="1">
      <c r="C290" s="2"/>
      <c r="D290" s="2"/>
      <c r="E290" s="2"/>
      <c r="F290" s="2"/>
      <c r="G290" s="2"/>
    </row>
    <row r="291" spans="3:7" ht="14.25" customHeight="1">
      <c r="C291" s="2"/>
      <c r="D291" s="2"/>
      <c r="E291" s="2"/>
      <c r="F291" s="2"/>
      <c r="G291" s="2"/>
    </row>
    <row r="292" spans="3:7" ht="14.25" customHeight="1">
      <c r="C292" s="2"/>
      <c r="D292" s="2"/>
      <c r="E292" s="2"/>
      <c r="F292" s="2"/>
      <c r="G292" s="2"/>
    </row>
    <row r="293" spans="3:7" ht="14.25" customHeight="1">
      <c r="C293" s="2"/>
      <c r="D293" s="2"/>
      <c r="E293" s="2"/>
      <c r="F293" s="2"/>
      <c r="G293" s="2"/>
    </row>
    <row r="294" spans="3:7" ht="14.25" customHeight="1">
      <c r="C294" s="2"/>
      <c r="D294" s="2"/>
      <c r="E294" s="2"/>
      <c r="F294" s="2"/>
      <c r="G294" s="2"/>
    </row>
    <row r="295" spans="3:7" ht="14.25" customHeight="1">
      <c r="C295" s="2"/>
      <c r="D295" s="2"/>
      <c r="E295" s="2"/>
      <c r="F295" s="2"/>
      <c r="G295" s="2"/>
    </row>
    <row r="296" spans="3:7" ht="14.25" customHeight="1">
      <c r="C296" s="2"/>
      <c r="D296" s="2"/>
      <c r="E296" s="2"/>
      <c r="F296" s="2"/>
      <c r="G296" s="2"/>
    </row>
    <row r="297" spans="3:7" ht="14.25" customHeight="1">
      <c r="C297" s="2"/>
      <c r="D297" s="2"/>
      <c r="E297" s="2"/>
      <c r="F297" s="2"/>
      <c r="G297" s="2"/>
    </row>
    <row r="298" spans="3:7" ht="14.25" customHeight="1">
      <c r="C298" s="2"/>
      <c r="D298" s="2"/>
      <c r="E298" s="2"/>
      <c r="F298" s="2"/>
      <c r="G298" s="2"/>
    </row>
    <row r="299" spans="3:7" ht="14.25" customHeight="1">
      <c r="C299" s="2"/>
      <c r="D299" s="2"/>
      <c r="E299" s="2"/>
      <c r="F299" s="2"/>
      <c r="G299" s="2"/>
    </row>
    <row r="300" spans="3:7" ht="14.25" customHeight="1">
      <c r="C300" s="2"/>
      <c r="D300" s="2"/>
      <c r="E300" s="2"/>
      <c r="F300" s="2"/>
      <c r="G300" s="2"/>
    </row>
    <row r="301" spans="3:7" ht="14.25" customHeight="1">
      <c r="C301" s="2"/>
      <c r="D301" s="2"/>
      <c r="E301" s="2"/>
      <c r="F301" s="2"/>
      <c r="G301" s="2"/>
    </row>
    <row r="302" spans="3:7" ht="14.25" customHeight="1">
      <c r="C302" s="2"/>
      <c r="D302" s="2"/>
      <c r="E302" s="2"/>
      <c r="F302" s="2"/>
      <c r="G302" s="2"/>
    </row>
    <row r="303" spans="3:7" ht="14.25" customHeight="1">
      <c r="C303" s="2"/>
      <c r="D303" s="2"/>
      <c r="E303" s="2"/>
      <c r="F303" s="2"/>
      <c r="G303" s="2"/>
    </row>
    <row r="304" spans="3:7" ht="14.25" customHeight="1">
      <c r="C304" s="2"/>
      <c r="D304" s="2"/>
      <c r="E304" s="2"/>
      <c r="F304" s="2"/>
      <c r="G304" s="2"/>
    </row>
    <row r="305" spans="3:7" ht="14.25" customHeight="1">
      <c r="C305" s="2"/>
      <c r="D305" s="2"/>
      <c r="E305" s="2"/>
      <c r="F305" s="2"/>
      <c r="G305" s="2"/>
    </row>
    <row r="306" spans="3:7" ht="14.25" customHeight="1">
      <c r="C306" s="2"/>
      <c r="D306" s="2"/>
      <c r="E306" s="2"/>
      <c r="F306" s="2"/>
      <c r="G306" s="2"/>
    </row>
    <row r="307" spans="3:7" ht="14.25" customHeight="1">
      <c r="C307" s="2"/>
      <c r="D307" s="2"/>
      <c r="E307" s="2"/>
      <c r="F307" s="2"/>
      <c r="G307" s="2"/>
    </row>
    <row r="308" spans="3:7" ht="14.25" customHeight="1">
      <c r="C308" s="2"/>
      <c r="D308" s="2"/>
      <c r="E308" s="2"/>
      <c r="F308" s="2"/>
      <c r="G308" s="2"/>
    </row>
    <row r="309" spans="3:7" ht="14.25" customHeight="1">
      <c r="C309" s="2"/>
      <c r="D309" s="2"/>
      <c r="E309" s="2"/>
      <c r="F309" s="2"/>
      <c r="G309" s="2"/>
    </row>
    <row r="310" spans="3:7" ht="14.25" customHeight="1">
      <c r="C310" s="2"/>
      <c r="D310" s="2"/>
      <c r="E310" s="2"/>
      <c r="F310" s="2"/>
      <c r="G310" s="2"/>
    </row>
    <row r="311" spans="3:7" ht="14.25" customHeight="1">
      <c r="C311" s="2"/>
      <c r="D311" s="2"/>
      <c r="E311" s="2"/>
      <c r="F311" s="2"/>
      <c r="G311" s="2"/>
    </row>
    <row r="312" spans="3:7" ht="14.25" customHeight="1">
      <c r="C312" s="2"/>
      <c r="D312" s="2"/>
      <c r="E312" s="2"/>
      <c r="F312" s="2"/>
      <c r="G312" s="2"/>
    </row>
    <row r="313" spans="3:7" ht="14.25" customHeight="1">
      <c r="C313" s="2"/>
      <c r="D313" s="2"/>
      <c r="E313" s="2"/>
      <c r="F313" s="2"/>
      <c r="G313" s="2"/>
    </row>
    <row r="314" spans="3:7" ht="14.25" customHeight="1">
      <c r="C314" s="2"/>
      <c r="D314" s="2"/>
      <c r="E314" s="2"/>
      <c r="F314" s="2"/>
      <c r="G314" s="2"/>
    </row>
    <row r="315" spans="3:7" ht="14.25" customHeight="1">
      <c r="C315" s="2"/>
      <c r="D315" s="2"/>
      <c r="E315" s="2"/>
      <c r="F315" s="2"/>
      <c r="G315" s="2"/>
    </row>
    <row r="316" spans="3:7" ht="14.25" customHeight="1">
      <c r="C316" s="2"/>
      <c r="D316" s="2"/>
      <c r="E316" s="2"/>
      <c r="F316" s="2"/>
      <c r="G316" s="2"/>
    </row>
    <row r="317" spans="3:7" ht="14.25" customHeight="1">
      <c r="C317" s="2"/>
      <c r="D317" s="2"/>
      <c r="E317" s="2"/>
      <c r="F317" s="2"/>
      <c r="G317" s="2"/>
    </row>
    <row r="318" spans="3:7" ht="14.25" customHeight="1">
      <c r="C318" s="2"/>
      <c r="D318" s="2"/>
      <c r="E318" s="2"/>
      <c r="F318" s="2"/>
      <c r="G318" s="2"/>
    </row>
    <row r="319" spans="3:7" ht="14.25" customHeight="1">
      <c r="C319" s="2"/>
      <c r="D319" s="2"/>
      <c r="E319" s="2"/>
      <c r="F319" s="2"/>
      <c r="G319" s="2"/>
    </row>
    <row r="320" spans="3:7" ht="14.25" customHeight="1">
      <c r="C320" s="2"/>
      <c r="D320" s="2"/>
      <c r="E320" s="2"/>
      <c r="F320" s="2"/>
      <c r="G320" s="2"/>
    </row>
    <row r="321" spans="3:7" ht="14.25" customHeight="1">
      <c r="C321" s="2"/>
      <c r="D321" s="2"/>
      <c r="E321" s="2"/>
      <c r="F321" s="2"/>
      <c r="G321" s="2"/>
    </row>
    <row r="322" spans="3:7" ht="14.25" customHeight="1">
      <c r="C322" s="2"/>
      <c r="D322" s="2"/>
      <c r="E322" s="2"/>
      <c r="F322" s="2"/>
      <c r="G322" s="2"/>
    </row>
    <row r="323" spans="3:7" ht="14.25" customHeight="1">
      <c r="C323" s="2"/>
      <c r="D323" s="2"/>
      <c r="E323" s="2"/>
      <c r="F323" s="2"/>
      <c r="G323" s="2"/>
    </row>
    <row r="324" spans="3:7" ht="14.25" customHeight="1">
      <c r="C324" s="2"/>
      <c r="D324" s="2"/>
      <c r="E324" s="2"/>
      <c r="F324" s="2"/>
      <c r="G324" s="2"/>
    </row>
    <row r="325" spans="3:7" ht="14.25" customHeight="1">
      <c r="C325" s="2"/>
      <c r="D325" s="2"/>
      <c r="E325" s="2"/>
      <c r="F325" s="2"/>
      <c r="G325" s="2"/>
    </row>
    <row r="326" spans="3:7" ht="14.25" customHeight="1">
      <c r="C326" s="2"/>
      <c r="D326" s="2"/>
      <c r="E326" s="2"/>
      <c r="F326" s="2"/>
      <c r="G326" s="2"/>
    </row>
    <row r="327" spans="3:7" ht="14.25" customHeight="1">
      <c r="C327" s="2"/>
      <c r="D327" s="2"/>
      <c r="E327" s="2"/>
      <c r="F327" s="2"/>
      <c r="G327" s="2"/>
    </row>
    <row r="328" spans="3:7" ht="14.25" customHeight="1">
      <c r="C328" s="2"/>
      <c r="D328" s="2"/>
      <c r="E328" s="2"/>
      <c r="F328" s="2"/>
      <c r="G328" s="2"/>
    </row>
    <row r="329" spans="3:7" ht="14.25" customHeight="1">
      <c r="C329" s="2"/>
      <c r="D329" s="2"/>
      <c r="E329" s="2"/>
      <c r="F329" s="2"/>
      <c r="G329" s="2"/>
    </row>
    <row r="330" spans="3:7" ht="14.25" customHeight="1">
      <c r="C330" s="2"/>
      <c r="D330" s="2"/>
      <c r="E330" s="2"/>
      <c r="F330" s="2"/>
      <c r="G330" s="2"/>
    </row>
    <row r="331" spans="3:7" ht="14.25" customHeight="1">
      <c r="C331" s="2"/>
      <c r="D331" s="2"/>
      <c r="E331" s="2"/>
      <c r="F331" s="2"/>
      <c r="G331" s="2"/>
    </row>
    <row r="332" spans="3:7" ht="14.25" customHeight="1">
      <c r="C332" s="2"/>
      <c r="D332" s="2"/>
      <c r="E332" s="2"/>
      <c r="F332" s="2"/>
      <c r="G332" s="2"/>
    </row>
    <row r="333" spans="3:7" ht="14.25" customHeight="1">
      <c r="C333" s="2"/>
      <c r="D333" s="2"/>
      <c r="E333" s="2"/>
      <c r="F333" s="2"/>
      <c r="G333" s="2"/>
    </row>
    <row r="334" spans="3:7" ht="14.25" customHeight="1">
      <c r="C334" s="2"/>
      <c r="D334" s="2"/>
      <c r="E334" s="2"/>
      <c r="F334" s="2"/>
      <c r="G334" s="2"/>
    </row>
    <row r="335" spans="3:7" ht="14.25" customHeight="1">
      <c r="C335" s="2"/>
      <c r="D335" s="2"/>
      <c r="E335" s="2"/>
      <c r="F335" s="2"/>
      <c r="G335" s="2"/>
    </row>
    <row r="336" spans="3:7" ht="14.25" customHeight="1">
      <c r="C336" s="2"/>
      <c r="D336" s="2"/>
      <c r="E336" s="2"/>
      <c r="F336" s="2"/>
      <c r="G336" s="2"/>
    </row>
    <row r="337" spans="3:7" ht="14.25" customHeight="1">
      <c r="C337" s="2"/>
      <c r="D337" s="2"/>
      <c r="E337" s="2"/>
      <c r="F337" s="2"/>
      <c r="G337" s="2"/>
    </row>
    <row r="338" spans="3:7" ht="14.25" customHeight="1">
      <c r="C338" s="2"/>
      <c r="D338" s="2"/>
      <c r="E338" s="2"/>
      <c r="F338" s="2"/>
      <c r="G338" s="2"/>
    </row>
    <row r="339" spans="3:7" ht="14.25" customHeight="1">
      <c r="C339" s="2"/>
      <c r="D339" s="2"/>
      <c r="E339" s="2"/>
      <c r="F339" s="2"/>
      <c r="G339" s="2"/>
    </row>
    <row r="340" spans="3:7" ht="14.25" customHeight="1">
      <c r="C340" s="2"/>
      <c r="D340" s="2"/>
      <c r="E340" s="2"/>
      <c r="F340" s="2"/>
      <c r="G340" s="2"/>
    </row>
    <row r="341" spans="3:7" ht="14.25" customHeight="1">
      <c r="C341" s="2"/>
      <c r="D341" s="2"/>
      <c r="E341" s="2"/>
      <c r="F341" s="2"/>
      <c r="G341" s="2"/>
    </row>
    <row r="342" spans="3:7" ht="14.25" customHeight="1">
      <c r="C342" s="2"/>
      <c r="D342" s="2"/>
      <c r="E342" s="2"/>
      <c r="F342" s="2"/>
      <c r="G342" s="2"/>
    </row>
    <row r="343" spans="3:7" ht="14.25" customHeight="1">
      <c r="C343" s="2"/>
      <c r="D343" s="2"/>
      <c r="E343" s="2"/>
      <c r="F343" s="2"/>
      <c r="G343" s="2"/>
    </row>
    <row r="344" spans="3:7" ht="14.25" customHeight="1">
      <c r="C344" s="2"/>
      <c r="D344" s="2"/>
      <c r="E344" s="2"/>
      <c r="F344" s="2"/>
      <c r="G344" s="2"/>
    </row>
    <row r="345" spans="3:7" ht="14.25" customHeight="1">
      <c r="C345" s="2"/>
      <c r="D345" s="2"/>
      <c r="E345" s="2"/>
      <c r="F345" s="2"/>
      <c r="G345" s="2"/>
    </row>
    <row r="346" spans="3:7" ht="14.25" customHeight="1">
      <c r="C346" s="2"/>
      <c r="D346" s="2"/>
      <c r="E346" s="2"/>
      <c r="F346" s="2"/>
      <c r="G346" s="2"/>
    </row>
    <row r="347" spans="3:7" ht="14.25" customHeight="1">
      <c r="C347" s="2"/>
      <c r="D347" s="2"/>
      <c r="E347" s="2"/>
      <c r="F347" s="2"/>
      <c r="G347" s="2"/>
    </row>
    <row r="348" spans="3:7" ht="14.25" customHeight="1">
      <c r="C348" s="2"/>
      <c r="D348" s="2"/>
      <c r="E348" s="2"/>
      <c r="F348" s="2"/>
      <c r="G348" s="2"/>
    </row>
    <row r="349" spans="3:7" ht="14.25" customHeight="1">
      <c r="C349" s="2"/>
      <c r="D349" s="2"/>
      <c r="E349" s="2"/>
      <c r="F349" s="2"/>
      <c r="G349" s="2"/>
    </row>
    <row r="350" spans="3:7" ht="14.25" customHeight="1">
      <c r="C350" s="2"/>
      <c r="D350" s="2"/>
      <c r="E350" s="2"/>
      <c r="F350" s="2"/>
      <c r="G350" s="2"/>
    </row>
    <row r="351" spans="3:7" ht="14.25" customHeight="1">
      <c r="C351" s="2"/>
      <c r="D351" s="2"/>
      <c r="E351" s="2"/>
      <c r="F351" s="2"/>
      <c r="G351" s="2"/>
    </row>
    <row r="352" spans="3:7" ht="14.25" customHeight="1">
      <c r="C352" s="2"/>
      <c r="D352" s="2"/>
      <c r="E352" s="2"/>
      <c r="F352" s="2"/>
      <c r="G352" s="2"/>
    </row>
    <row r="353" spans="3:7" ht="14.25" customHeight="1">
      <c r="C353" s="2"/>
      <c r="D353" s="2"/>
      <c r="E353" s="2"/>
      <c r="F353" s="2"/>
      <c r="G353" s="2"/>
    </row>
    <row r="354" spans="3:7" ht="14.25" customHeight="1">
      <c r="C354" s="2"/>
      <c r="D354" s="2"/>
      <c r="E354" s="2"/>
      <c r="F354" s="2"/>
      <c r="G354" s="2"/>
    </row>
    <row r="355" spans="3:7" ht="14.25" customHeight="1">
      <c r="C355" s="2"/>
      <c r="D355" s="2"/>
      <c r="E355" s="2"/>
      <c r="F355" s="2"/>
      <c r="G355" s="2"/>
    </row>
    <row r="356" spans="3:7" ht="14.25" customHeight="1">
      <c r="C356" s="2"/>
      <c r="D356" s="2"/>
      <c r="E356" s="2"/>
      <c r="F356" s="2"/>
      <c r="G356" s="2"/>
    </row>
    <row r="357" spans="3:7" ht="14.25" customHeight="1">
      <c r="C357" s="2"/>
      <c r="D357" s="2"/>
      <c r="E357" s="2"/>
      <c r="F357" s="2"/>
      <c r="G357" s="2"/>
    </row>
    <row r="358" spans="3:7" ht="14.25" customHeight="1">
      <c r="C358" s="2"/>
      <c r="D358" s="2"/>
      <c r="E358" s="2"/>
      <c r="F358" s="2"/>
      <c r="G358" s="2"/>
    </row>
    <row r="359" spans="3:7" ht="14.25" customHeight="1">
      <c r="C359" s="2"/>
      <c r="D359" s="2"/>
      <c r="E359" s="2"/>
      <c r="F359" s="2"/>
      <c r="G359" s="2"/>
    </row>
    <row r="360" spans="3:7" ht="14.25" customHeight="1">
      <c r="C360" s="2"/>
      <c r="D360" s="2"/>
      <c r="E360" s="2"/>
      <c r="F360" s="2"/>
      <c r="G360" s="2"/>
    </row>
    <row r="361" spans="3:7" ht="14.25" customHeight="1">
      <c r="C361" s="2"/>
      <c r="D361" s="2"/>
      <c r="E361" s="2"/>
      <c r="F361" s="2"/>
      <c r="G361" s="2"/>
    </row>
    <row r="362" spans="3:7" ht="14.25" customHeight="1">
      <c r="C362" s="2"/>
      <c r="D362" s="2"/>
      <c r="E362" s="2"/>
      <c r="F362" s="2"/>
      <c r="G362" s="2"/>
    </row>
    <row r="363" spans="3:7" ht="14.25" customHeight="1">
      <c r="C363" s="2"/>
      <c r="D363" s="2"/>
      <c r="E363" s="2"/>
      <c r="F363" s="2"/>
      <c r="G363" s="2"/>
    </row>
    <row r="364" spans="3:7" ht="14.25" customHeight="1">
      <c r="C364" s="2"/>
      <c r="D364" s="2"/>
      <c r="E364" s="2"/>
      <c r="F364" s="2"/>
      <c r="G364" s="2"/>
    </row>
    <row r="365" spans="3:7" ht="14.25" customHeight="1">
      <c r="C365" s="2"/>
      <c r="D365" s="2"/>
      <c r="E365" s="2"/>
      <c r="F365" s="2"/>
      <c r="G365" s="2"/>
    </row>
    <row r="366" spans="3:7" ht="14.25" customHeight="1">
      <c r="C366" s="2"/>
      <c r="D366" s="2"/>
      <c r="E366" s="2"/>
      <c r="F366" s="2"/>
      <c r="G366" s="2"/>
    </row>
    <row r="367" spans="3:7" ht="14.25" customHeight="1">
      <c r="C367" s="2"/>
      <c r="D367" s="2"/>
      <c r="E367" s="2"/>
      <c r="F367" s="2"/>
      <c r="G367" s="2"/>
    </row>
    <row r="368" spans="3:7" ht="14.25" customHeight="1">
      <c r="C368" s="2"/>
      <c r="D368" s="2"/>
      <c r="E368" s="2"/>
      <c r="F368" s="2"/>
      <c r="G368" s="2"/>
    </row>
    <row r="369" spans="3:7" ht="14.25" customHeight="1">
      <c r="C369" s="2"/>
      <c r="D369" s="2"/>
      <c r="E369" s="2"/>
      <c r="F369" s="2"/>
      <c r="G369" s="2"/>
    </row>
    <row r="370" spans="3:7" ht="14.25" customHeight="1">
      <c r="C370" s="2"/>
      <c r="D370" s="2"/>
      <c r="E370" s="2"/>
      <c r="F370" s="2"/>
      <c r="G370" s="2"/>
    </row>
    <row r="371" spans="3:7" ht="14.25" customHeight="1">
      <c r="C371" s="2"/>
      <c r="D371" s="2"/>
      <c r="E371" s="2"/>
      <c r="F371" s="2"/>
      <c r="G371" s="2"/>
    </row>
    <row r="372" spans="3:7" ht="14.25" customHeight="1">
      <c r="C372" s="2"/>
      <c r="D372" s="2"/>
      <c r="E372" s="2"/>
      <c r="F372" s="2"/>
      <c r="G372" s="2"/>
    </row>
    <row r="373" spans="3:7" ht="14.25" customHeight="1">
      <c r="C373" s="2"/>
      <c r="D373" s="2"/>
      <c r="E373" s="2"/>
      <c r="F373" s="2"/>
      <c r="G373" s="2"/>
    </row>
    <row r="374" spans="3:7" ht="14.25" customHeight="1">
      <c r="C374" s="2"/>
      <c r="D374" s="2"/>
      <c r="E374" s="2"/>
      <c r="F374" s="2"/>
      <c r="G374" s="2"/>
    </row>
    <row r="375" spans="3:7" ht="14.25" customHeight="1">
      <c r="C375" s="2"/>
      <c r="D375" s="2"/>
      <c r="E375" s="2"/>
      <c r="F375" s="2"/>
      <c r="G375" s="2"/>
    </row>
    <row r="376" spans="3:7" ht="14.25" customHeight="1">
      <c r="C376" s="2"/>
      <c r="D376" s="2"/>
      <c r="E376" s="2"/>
      <c r="F376" s="2"/>
      <c r="G376" s="2"/>
    </row>
    <row r="377" spans="3:7" ht="14.25" customHeight="1">
      <c r="C377" s="2"/>
      <c r="D377" s="2"/>
      <c r="E377" s="2"/>
      <c r="F377" s="2"/>
      <c r="G377" s="2"/>
    </row>
    <row r="378" spans="3:7" ht="14.25" customHeight="1">
      <c r="C378" s="2"/>
      <c r="D378" s="2"/>
      <c r="E378" s="2"/>
      <c r="F378" s="2"/>
      <c r="G378" s="2"/>
    </row>
    <row r="379" spans="3:7" ht="14.25" customHeight="1">
      <c r="C379" s="2"/>
      <c r="D379" s="2"/>
      <c r="E379" s="2"/>
      <c r="F379" s="2"/>
      <c r="G379" s="2"/>
    </row>
    <row r="380" spans="3:7" ht="14.25" customHeight="1">
      <c r="C380" s="2"/>
      <c r="D380" s="2"/>
      <c r="E380" s="2"/>
      <c r="F380" s="2"/>
      <c r="G380" s="2"/>
    </row>
    <row r="381" spans="3:7" ht="14.25" customHeight="1">
      <c r="C381" s="2"/>
      <c r="D381" s="2"/>
      <c r="E381" s="2"/>
      <c r="F381" s="2"/>
      <c r="G381" s="2"/>
    </row>
    <row r="382" spans="3:7" ht="14.25" customHeight="1">
      <c r="C382" s="2"/>
      <c r="D382" s="2"/>
      <c r="E382" s="2"/>
      <c r="F382" s="2"/>
      <c r="G382" s="2"/>
    </row>
    <row r="383" spans="3:7" ht="14.25" customHeight="1">
      <c r="C383" s="2"/>
      <c r="D383" s="2"/>
      <c r="E383" s="2"/>
      <c r="F383" s="2"/>
      <c r="G383" s="2"/>
    </row>
    <row r="384" spans="3:7" ht="14.25" customHeight="1">
      <c r="C384" s="2"/>
      <c r="D384" s="2"/>
      <c r="E384" s="2"/>
      <c r="F384" s="2"/>
      <c r="G384" s="2"/>
    </row>
    <row r="385" spans="3:7" ht="14.25" customHeight="1">
      <c r="C385" s="2"/>
      <c r="D385" s="2"/>
      <c r="E385" s="2"/>
      <c r="F385" s="2"/>
      <c r="G385" s="2"/>
    </row>
    <row r="386" spans="3:7" ht="14.25" customHeight="1">
      <c r="C386" s="2"/>
      <c r="D386" s="2"/>
      <c r="E386" s="2"/>
      <c r="F386" s="2"/>
      <c r="G386" s="2"/>
    </row>
    <row r="387" spans="3:7" ht="14.25" customHeight="1">
      <c r="C387" s="2"/>
      <c r="D387" s="2"/>
      <c r="E387" s="2"/>
      <c r="F387" s="2"/>
      <c r="G387" s="2"/>
    </row>
    <row r="388" spans="3:7" ht="14.25" customHeight="1">
      <c r="C388" s="2"/>
      <c r="D388" s="2"/>
      <c r="E388" s="2"/>
      <c r="F388" s="2"/>
      <c r="G388" s="2"/>
    </row>
    <row r="389" spans="3:7" ht="14.25" customHeight="1">
      <c r="C389" s="2"/>
      <c r="D389" s="2"/>
      <c r="E389" s="2"/>
      <c r="F389" s="2"/>
      <c r="G389" s="2"/>
    </row>
    <row r="390" spans="3:7" ht="14.25" customHeight="1">
      <c r="C390" s="2"/>
      <c r="D390" s="2"/>
      <c r="E390" s="2"/>
      <c r="F390" s="2"/>
      <c r="G390" s="2"/>
    </row>
    <row r="391" spans="3:7" ht="14.25" customHeight="1">
      <c r="C391" s="2"/>
      <c r="D391" s="2"/>
      <c r="E391" s="2"/>
      <c r="F391" s="2"/>
      <c r="G391" s="2"/>
    </row>
    <row r="392" spans="3:7" ht="14.25" customHeight="1">
      <c r="C392" s="2"/>
      <c r="D392" s="2"/>
      <c r="E392" s="2"/>
      <c r="F392" s="2"/>
      <c r="G392" s="2"/>
    </row>
    <row r="393" spans="3:7" ht="14.25" customHeight="1">
      <c r="C393" s="2"/>
      <c r="D393" s="2"/>
      <c r="E393" s="2"/>
      <c r="F393" s="2"/>
      <c r="G393" s="2"/>
    </row>
    <row r="394" spans="3:7" ht="14.25" customHeight="1">
      <c r="C394" s="2"/>
      <c r="D394" s="2"/>
      <c r="E394" s="2"/>
      <c r="F394" s="2"/>
      <c r="G394" s="2"/>
    </row>
    <row r="395" spans="3:7" ht="14.25" customHeight="1">
      <c r="C395" s="2"/>
      <c r="D395" s="2"/>
      <c r="E395" s="2"/>
      <c r="F395" s="2"/>
      <c r="G395" s="2"/>
    </row>
    <row r="396" spans="3:7" ht="14.25" customHeight="1">
      <c r="C396" s="2"/>
      <c r="D396" s="2"/>
      <c r="E396" s="2"/>
      <c r="F396" s="2"/>
      <c r="G396" s="2"/>
    </row>
    <row r="397" spans="3:7" ht="14.25" customHeight="1">
      <c r="C397" s="2"/>
      <c r="D397" s="2"/>
      <c r="E397" s="2"/>
      <c r="F397" s="2"/>
      <c r="G397" s="2"/>
    </row>
    <row r="398" spans="3:7" ht="14.25" customHeight="1">
      <c r="C398" s="2"/>
      <c r="D398" s="2"/>
      <c r="E398" s="2"/>
      <c r="F398" s="2"/>
      <c r="G398" s="2"/>
    </row>
    <row r="399" spans="3:7" ht="14.25" customHeight="1">
      <c r="C399" s="2"/>
      <c r="D399" s="2"/>
      <c r="E399" s="2"/>
      <c r="F399" s="2"/>
      <c r="G399" s="2"/>
    </row>
    <row r="400" spans="3:7" ht="14.25" customHeight="1">
      <c r="C400" s="2"/>
      <c r="D400" s="2"/>
      <c r="E400" s="2"/>
      <c r="F400" s="2"/>
      <c r="G400" s="2"/>
    </row>
    <row r="401" spans="3:7" ht="14.25" customHeight="1">
      <c r="C401" s="2"/>
      <c r="D401" s="2"/>
      <c r="E401" s="2"/>
      <c r="F401" s="2"/>
      <c r="G401" s="2"/>
    </row>
    <row r="402" spans="3:7" ht="14.25" customHeight="1">
      <c r="C402" s="2"/>
      <c r="D402" s="2"/>
      <c r="E402" s="2"/>
      <c r="F402" s="2"/>
      <c r="G402" s="2"/>
    </row>
    <row r="403" spans="3:7" ht="14.25" customHeight="1">
      <c r="C403" s="2"/>
      <c r="D403" s="2"/>
      <c r="E403" s="2"/>
      <c r="F403" s="2"/>
      <c r="G403" s="2"/>
    </row>
    <row r="404" spans="3:7" ht="14.25" customHeight="1">
      <c r="C404" s="2"/>
      <c r="D404" s="2"/>
      <c r="E404" s="2"/>
      <c r="F404" s="2"/>
      <c r="G404" s="2"/>
    </row>
    <row r="405" spans="3:7" ht="14.25" customHeight="1">
      <c r="C405" s="2"/>
      <c r="D405" s="2"/>
      <c r="E405" s="2"/>
      <c r="F405" s="2"/>
      <c r="G405" s="2"/>
    </row>
    <row r="406" spans="3:7" ht="14.25" customHeight="1">
      <c r="C406" s="2"/>
      <c r="D406" s="2"/>
      <c r="E406" s="2"/>
      <c r="F406" s="2"/>
      <c r="G406" s="2"/>
    </row>
    <row r="407" spans="3:7" ht="14.25" customHeight="1">
      <c r="C407" s="2"/>
      <c r="D407" s="2"/>
      <c r="E407" s="2"/>
      <c r="F407" s="2"/>
      <c r="G407" s="2"/>
    </row>
    <row r="408" spans="3:7" ht="14.25" customHeight="1">
      <c r="C408" s="2"/>
      <c r="D408" s="2"/>
      <c r="E408" s="2"/>
      <c r="F408" s="2"/>
      <c r="G408" s="2"/>
    </row>
    <row r="409" spans="3:7" ht="14.25" customHeight="1">
      <c r="C409" s="2"/>
      <c r="D409" s="2"/>
      <c r="E409" s="2"/>
      <c r="F409" s="2"/>
      <c r="G409" s="2"/>
    </row>
    <row r="410" spans="3:7" ht="14.25" customHeight="1">
      <c r="C410" s="2"/>
      <c r="D410" s="2"/>
      <c r="E410" s="2"/>
      <c r="F410" s="2"/>
      <c r="G410" s="2"/>
    </row>
    <row r="411" spans="3:7" ht="14.25" customHeight="1">
      <c r="C411" s="2"/>
      <c r="D411" s="2"/>
      <c r="E411" s="2"/>
      <c r="F411" s="2"/>
      <c r="G411" s="2"/>
    </row>
    <row r="412" spans="3:7" ht="14.25" customHeight="1">
      <c r="C412" s="2"/>
      <c r="D412" s="2"/>
      <c r="E412" s="2"/>
      <c r="F412" s="2"/>
      <c r="G412" s="2"/>
    </row>
    <row r="413" spans="3:7" ht="14.25" customHeight="1">
      <c r="C413" s="2"/>
      <c r="D413" s="2"/>
      <c r="E413" s="2"/>
      <c r="F413" s="2"/>
      <c r="G413" s="2"/>
    </row>
    <row r="414" spans="3:7" ht="14.25" customHeight="1">
      <c r="C414" s="2"/>
      <c r="D414" s="2"/>
      <c r="E414" s="2"/>
      <c r="F414" s="2"/>
      <c r="G414" s="2"/>
    </row>
    <row r="415" spans="3:7" ht="14.25" customHeight="1">
      <c r="C415" s="2"/>
      <c r="D415" s="2"/>
      <c r="E415" s="2"/>
      <c r="F415" s="2"/>
      <c r="G415" s="2"/>
    </row>
    <row r="416" spans="3:7" ht="14.25" customHeight="1">
      <c r="C416" s="2"/>
      <c r="D416" s="2"/>
      <c r="E416" s="2"/>
      <c r="F416" s="2"/>
      <c r="G416" s="2"/>
    </row>
    <row r="417" spans="3:7" ht="14.25" customHeight="1">
      <c r="C417" s="2"/>
      <c r="D417" s="2"/>
      <c r="E417" s="2"/>
      <c r="F417" s="2"/>
      <c r="G417" s="2"/>
    </row>
    <row r="418" spans="3:7" ht="14.25" customHeight="1">
      <c r="C418" s="2"/>
      <c r="D418" s="2"/>
      <c r="E418" s="2"/>
      <c r="F418" s="2"/>
      <c r="G418" s="2"/>
    </row>
    <row r="419" spans="3:7" ht="14.25" customHeight="1">
      <c r="C419" s="2"/>
      <c r="D419" s="2"/>
      <c r="E419" s="2"/>
      <c r="F419" s="2"/>
      <c r="G419" s="2"/>
    </row>
    <row r="420" spans="3:7" ht="14.25" customHeight="1">
      <c r="C420" s="2"/>
      <c r="D420" s="2"/>
      <c r="E420" s="2"/>
      <c r="F420" s="2"/>
      <c r="G420" s="2"/>
    </row>
    <row r="421" spans="3:7" ht="14.25" customHeight="1">
      <c r="C421" s="2"/>
      <c r="D421" s="2"/>
      <c r="E421" s="2"/>
      <c r="F421" s="2"/>
      <c r="G421" s="2"/>
    </row>
    <row r="422" spans="3:7" ht="14.25" customHeight="1">
      <c r="C422" s="2"/>
      <c r="D422" s="2"/>
      <c r="E422" s="2"/>
      <c r="F422" s="2"/>
      <c r="G422" s="2"/>
    </row>
    <row r="423" spans="3:7" ht="14.25" customHeight="1">
      <c r="C423" s="2"/>
      <c r="D423" s="2"/>
      <c r="E423" s="2"/>
      <c r="F423" s="2"/>
      <c r="G423" s="2"/>
    </row>
    <row r="424" spans="3:7" ht="14.25" customHeight="1">
      <c r="C424" s="2"/>
      <c r="D424" s="2"/>
      <c r="E424" s="2"/>
      <c r="F424" s="2"/>
      <c r="G424" s="2"/>
    </row>
    <row r="425" spans="3:7" ht="14.25" customHeight="1">
      <c r="C425" s="2"/>
      <c r="D425" s="2"/>
      <c r="E425" s="2"/>
      <c r="F425" s="2"/>
      <c r="G425" s="2"/>
    </row>
    <row r="426" spans="3:7" ht="14.25" customHeight="1">
      <c r="C426" s="2"/>
      <c r="D426" s="2"/>
      <c r="E426" s="2"/>
      <c r="F426" s="2"/>
      <c r="G426" s="2"/>
    </row>
    <row r="427" spans="3:7" ht="14.25" customHeight="1">
      <c r="C427" s="2"/>
      <c r="D427" s="2"/>
      <c r="E427" s="2"/>
      <c r="F427" s="2"/>
      <c r="G427" s="2"/>
    </row>
    <row r="428" spans="3:7" ht="14.25" customHeight="1">
      <c r="C428" s="2"/>
      <c r="D428" s="2"/>
      <c r="E428" s="2"/>
      <c r="F428" s="2"/>
      <c r="G428" s="2"/>
    </row>
    <row r="429" spans="3:7" ht="14.25" customHeight="1">
      <c r="C429" s="2"/>
      <c r="D429" s="2"/>
      <c r="E429" s="2"/>
      <c r="F429" s="2"/>
      <c r="G429" s="2"/>
    </row>
    <row r="430" spans="3:7" ht="14.25" customHeight="1">
      <c r="C430" s="2"/>
      <c r="D430" s="2"/>
      <c r="E430" s="2"/>
      <c r="F430" s="2"/>
      <c r="G430" s="2"/>
    </row>
    <row r="431" spans="3:7" ht="14.25" customHeight="1">
      <c r="C431" s="2"/>
      <c r="D431" s="2"/>
      <c r="E431" s="2"/>
      <c r="F431" s="2"/>
      <c r="G431" s="2"/>
    </row>
    <row r="432" spans="3:7" ht="14.25" customHeight="1">
      <c r="C432" s="2"/>
      <c r="D432" s="2"/>
      <c r="E432" s="2"/>
      <c r="F432" s="2"/>
      <c r="G432" s="2"/>
    </row>
    <row r="433" spans="3:7" ht="14.25" customHeight="1">
      <c r="C433" s="2"/>
      <c r="D433" s="2"/>
      <c r="E433" s="2"/>
      <c r="F433" s="2"/>
      <c r="G433" s="2"/>
    </row>
    <row r="434" spans="3:7" ht="14.25" customHeight="1">
      <c r="C434" s="2"/>
      <c r="D434" s="2"/>
      <c r="E434" s="2"/>
      <c r="F434" s="2"/>
      <c r="G434" s="2"/>
    </row>
    <row r="435" spans="3:7" ht="14.25" customHeight="1">
      <c r="C435" s="2"/>
      <c r="D435" s="2"/>
      <c r="E435" s="2"/>
      <c r="F435" s="2"/>
      <c r="G435" s="2"/>
    </row>
    <row r="436" spans="3:7" ht="14.25" customHeight="1">
      <c r="C436" s="2"/>
      <c r="D436" s="2"/>
      <c r="E436" s="2"/>
      <c r="F436" s="2"/>
      <c r="G436" s="2"/>
    </row>
    <row r="437" spans="3:7" ht="14.25" customHeight="1">
      <c r="C437" s="2"/>
      <c r="D437" s="2"/>
      <c r="E437" s="2"/>
      <c r="F437" s="2"/>
      <c r="G437" s="2"/>
    </row>
    <row r="438" spans="3:7" ht="14.25" customHeight="1">
      <c r="C438" s="2"/>
      <c r="D438" s="2"/>
      <c r="E438" s="2"/>
      <c r="F438" s="2"/>
      <c r="G438" s="2"/>
    </row>
    <row r="439" spans="3:7" ht="14.25" customHeight="1">
      <c r="C439" s="2"/>
      <c r="D439" s="2"/>
      <c r="E439" s="2"/>
      <c r="F439" s="2"/>
      <c r="G439" s="2"/>
    </row>
    <row r="440" spans="3:7" ht="14.25" customHeight="1">
      <c r="C440" s="2"/>
      <c r="D440" s="2"/>
      <c r="E440" s="2"/>
      <c r="F440" s="2"/>
      <c r="G440" s="2"/>
    </row>
    <row r="441" spans="3:7" ht="14.25" customHeight="1">
      <c r="C441" s="2"/>
      <c r="D441" s="2"/>
      <c r="E441" s="2"/>
      <c r="F441" s="2"/>
      <c r="G441" s="2"/>
    </row>
    <row r="442" spans="3:7" ht="14.25" customHeight="1">
      <c r="C442" s="2"/>
      <c r="D442" s="2"/>
      <c r="E442" s="2"/>
      <c r="F442" s="2"/>
      <c r="G442" s="2"/>
    </row>
    <row r="443" spans="3:7" ht="14.25" customHeight="1">
      <c r="C443" s="2"/>
      <c r="D443" s="2"/>
      <c r="E443" s="2"/>
      <c r="F443" s="2"/>
      <c r="G443" s="2"/>
    </row>
    <row r="444" spans="3:7" ht="14.25" customHeight="1">
      <c r="C444" s="2"/>
      <c r="D444" s="2"/>
      <c r="E444" s="2"/>
      <c r="F444" s="2"/>
      <c r="G444" s="2"/>
    </row>
    <row r="445" spans="3:7" ht="14.25" customHeight="1">
      <c r="C445" s="2"/>
      <c r="D445" s="2"/>
      <c r="E445" s="2"/>
      <c r="F445" s="2"/>
      <c r="G445" s="2"/>
    </row>
    <row r="446" spans="3:7" ht="14.25" customHeight="1">
      <c r="C446" s="2"/>
      <c r="D446" s="2"/>
      <c r="E446" s="2"/>
      <c r="F446" s="2"/>
      <c r="G446" s="2"/>
    </row>
    <row r="447" spans="3:7" ht="14.25" customHeight="1">
      <c r="C447" s="2"/>
      <c r="D447" s="2"/>
      <c r="E447" s="2"/>
      <c r="F447" s="2"/>
      <c r="G447" s="2"/>
    </row>
    <row r="448" spans="3:7" ht="14.25" customHeight="1">
      <c r="C448" s="2"/>
      <c r="D448" s="2"/>
      <c r="E448" s="2"/>
      <c r="F448" s="2"/>
      <c r="G448" s="2"/>
    </row>
    <row r="449" spans="3:7" ht="14.25" customHeight="1">
      <c r="C449" s="2"/>
      <c r="D449" s="2"/>
      <c r="E449" s="2"/>
      <c r="F449" s="2"/>
      <c r="G449" s="2"/>
    </row>
    <row r="450" spans="3:7" ht="14.25" customHeight="1">
      <c r="C450" s="2"/>
      <c r="D450" s="2"/>
      <c r="E450" s="2"/>
      <c r="F450" s="2"/>
      <c r="G450" s="2"/>
    </row>
    <row r="451" spans="3:7" ht="14.25" customHeight="1">
      <c r="C451" s="2"/>
      <c r="D451" s="2"/>
      <c r="E451" s="2"/>
      <c r="F451" s="2"/>
      <c r="G451" s="2"/>
    </row>
    <row r="452" spans="3:7" ht="14.25" customHeight="1">
      <c r="C452" s="2"/>
      <c r="D452" s="2"/>
      <c r="E452" s="2"/>
      <c r="F452" s="2"/>
      <c r="G452" s="2"/>
    </row>
    <row r="453" spans="3:7" ht="14.25" customHeight="1">
      <c r="C453" s="2"/>
      <c r="D453" s="2"/>
      <c r="E453" s="2"/>
      <c r="F453" s="2"/>
      <c r="G453" s="2"/>
    </row>
    <row r="454" spans="3:7" ht="14.25" customHeight="1">
      <c r="C454" s="2"/>
      <c r="D454" s="2"/>
      <c r="E454" s="2"/>
      <c r="F454" s="2"/>
      <c r="G454" s="2"/>
    </row>
    <row r="455" spans="3:7" ht="14.25" customHeight="1">
      <c r="C455" s="2"/>
      <c r="D455" s="2"/>
      <c r="E455" s="2"/>
      <c r="F455" s="2"/>
      <c r="G455" s="2"/>
    </row>
    <row r="456" spans="3:7" ht="14.25" customHeight="1">
      <c r="C456" s="2"/>
      <c r="D456" s="2"/>
      <c r="E456" s="2"/>
      <c r="F456" s="2"/>
      <c r="G456" s="2"/>
    </row>
    <row r="457" spans="3:7" ht="14.25" customHeight="1">
      <c r="C457" s="2"/>
      <c r="D457" s="2"/>
      <c r="E457" s="2"/>
      <c r="F457" s="2"/>
      <c r="G457" s="2"/>
    </row>
    <row r="458" spans="3:7" ht="14.25" customHeight="1">
      <c r="C458" s="2"/>
      <c r="D458" s="2"/>
      <c r="E458" s="2"/>
      <c r="F458" s="2"/>
      <c r="G458" s="2"/>
    </row>
    <row r="459" spans="3:7" ht="14.25" customHeight="1">
      <c r="C459" s="2"/>
      <c r="D459" s="2"/>
      <c r="E459" s="2"/>
      <c r="F459" s="2"/>
      <c r="G459" s="2"/>
    </row>
    <row r="460" spans="3:7" ht="14.25" customHeight="1">
      <c r="C460" s="2"/>
      <c r="D460" s="2"/>
      <c r="E460" s="2"/>
      <c r="F460" s="2"/>
      <c r="G460" s="2"/>
    </row>
    <row r="461" spans="3:7" ht="14.25" customHeight="1">
      <c r="C461" s="2"/>
      <c r="D461" s="2"/>
      <c r="E461" s="2"/>
      <c r="F461" s="2"/>
      <c r="G461" s="2"/>
    </row>
    <row r="462" spans="3:7" ht="14.25" customHeight="1">
      <c r="C462" s="2"/>
      <c r="D462" s="2"/>
      <c r="E462" s="2"/>
      <c r="F462" s="2"/>
      <c r="G462" s="2"/>
    </row>
    <row r="463" spans="3:7" ht="14.25" customHeight="1">
      <c r="C463" s="2"/>
      <c r="D463" s="2"/>
      <c r="E463" s="2"/>
      <c r="F463" s="2"/>
      <c r="G463" s="2"/>
    </row>
    <row r="464" spans="3:7" ht="14.25" customHeight="1">
      <c r="C464" s="2"/>
      <c r="D464" s="2"/>
      <c r="E464" s="2"/>
      <c r="F464" s="2"/>
      <c r="G464" s="2"/>
    </row>
    <row r="465" spans="3:7" ht="14.25" customHeight="1">
      <c r="C465" s="2"/>
      <c r="D465" s="2"/>
      <c r="E465" s="2"/>
      <c r="F465" s="2"/>
      <c r="G465" s="2"/>
    </row>
    <row r="466" spans="3:7" ht="14.25" customHeight="1">
      <c r="C466" s="2"/>
      <c r="D466" s="2"/>
      <c r="E466" s="2"/>
      <c r="F466" s="2"/>
      <c r="G466" s="2"/>
    </row>
    <row r="467" spans="3:7" ht="14.25" customHeight="1">
      <c r="C467" s="2"/>
      <c r="D467" s="2"/>
      <c r="E467" s="2"/>
      <c r="F467" s="2"/>
      <c r="G467" s="2"/>
    </row>
    <row r="468" spans="3:7" ht="14.25" customHeight="1">
      <c r="C468" s="2"/>
      <c r="D468" s="2"/>
      <c r="E468" s="2"/>
      <c r="F468" s="2"/>
      <c r="G468" s="2"/>
    </row>
    <row r="469" spans="3:7" ht="14.25" customHeight="1">
      <c r="C469" s="2"/>
      <c r="D469" s="2"/>
      <c r="E469" s="2"/>
      <c r="F469" s="2"/>
      <c r="G469" s="2"/>
    </row>
    <row r="470" spans="3:7" ht="14.25" customHeight="1">
      <c r="C470" s="2"/>
      <c r="D470" s="2"/>
      <c r="E470" s="2"/>
      <c r="F470" s="2"/>
      <c r="G470" s="2"/>
    </row>
    <row r="471" spans="3:7" ht="14.25" customHeight="1">
      <c r="C471" s="2"/>
      <c r="D471" s="2"/>
      <c r="E471" s="2"/>
      <c r="F471" s="2"/>
      <c r="G471" s="2"/>
    </row>
    <row r="472" spans="3:7" ht="14.25" customHeight="1">
      <c r="C472" s="2"/>
      <c r="D472" s="2"/>
      <c r="E472" s="2"/>
      <c r="F472" s="2"/>
      <c r="G472" s="2"/>
    </row>
    <row r="473" spans="3:7" ht="14.25" customHeight="1">
      <c r="C473" s="2"/>
      <c r="D473" s="2"/>
      <c r="E473" s="2"/>
      <c r="F473" s="2"/>
      <c r="G473" s="2"/>
    </row>
    <row r="474" spans="3:7" ht="14.25" customHeight="1">
      <c r="C474" s="2"/>
      <c r="D474" s="2"/>
      <c r="E474" s="2"/>
      <c r="F474" s="2"/>
      <c r="G474" s="2"/>
    </row>
    <row r="475" spans="3:7" ht="14.25" customHeight="1">
      <c r="C475" s="2"/>
      <c r="D475" s="2"/>
      <c r="E475" s="2"/>
      <c r="F475" s="2"/>
      <c r="G475" s="2"/>
    </row>
    <row r="476" spans="3:7" ht="14.25" customHeight="1">
      <c r="C476" s="2"/>
      <c r="D476" s="2"/>
      <c r="E476" s="2"/>
      <c r="F476" s="2"/>
      <c r="G476" s="2"/>
    </row>
    <row r="477" spans="3:7" ht="14.25" customHeight="1">
      <c r="C477" s="2"/>
      <c r="D477" s="2"/>
      <c r="E477" s="2"/>
      <c r="F477" s="2"/>
      <c r="G477" s="2"/>
    </row>
    <row r="478" spans="3:7" ht="14.25" customHeight="1">
      <c r="C478" s="2"/>
      <c r="D478" s="2"/>
      <c r="E478" s="2"/>
      <c r="F478" s="2"/>
      <c r="G478" s="2"/>
    </row>
    <row r="479" spans="3:7" ht="14.25" customHeight="1">
      <c r="C479" s="2"/>
      <c r="D479" s="2"/>
      <c r="E479" s="2"/>
      <c r="F479" s="2"/>
      <c r="G479" s="2"/>
    </row>
    <row r="480" spans="3:7" ht="14.25" customHeight="1">
      <c r="C480" s="2"/>
      <c r="D480" s="2"/>
      <c r="E480" s="2"/>
      <c r="F480" s="2"/>
      <c r="G480" s="2"/>
    </row>
    <row r="481" spans="3:7" ht="14.25" customHeight="1">
      <c r="C481" s="2"/>
      <c r="D481" s="2"/>
      <c r="E481" s="2"/>
      <c r="F481" s="2"/>
      <c r="G481" s="2"/>
    </row>
    <row r="482" spans="3:7" ht="14.25" customHeight="1">
      <c r="C482" s="2"/>
      <c r="D482" s="2"/>
      <c r="E482" s="2"/>
      <c r="F482" s="2"/>
      <c r="G482" s="2"/>
    </row>
    <row r="483" spans="3:7" ht="14.25" customHeight="1">
      <c r="C483" s="2"/>
      <c r="D483" s="2"/>
      <c r="E483" s="2"/>
      <c r="F483" s="2"/>
      <c r="G483" s="2"/>
    </row>
    <row r="484" spans="3:7" ht="14.25" customHeight="1">
      <c r="C484" s="2"/>
      <c r="D484" s="2"/>
      <c r="E484" s="2"/>
      <c r="F484" s="2"/>
      <c r="G484" s="2"/>
    </row>
    <row r="485" spans="3:7" ht="14.25" customHeight="1">
      <c r="C485" s="2"/>
      <c r="D485" s="2"/>
      <c r="E485" s="2"/>
      <c r="F485" s="2"/>
      <c r="G485" s="2"/>
    </row>
    <row r="486" spans="3:7" ht="14.25" customHeight="1">
      <c r="C486" s="2"/>
      <c r="D486" s="2"/>
      <c r="E486" s="2"/>
      <c r="F486" s="2"/>
      <c r="G486" s="2"/>
    </row>
    <row r="487" spans="3:7" ht="14.25" customHeight="1">
      <c r="C487" s="2"/>
      <c r="D487" s="2"/>
      <c r="E487" s="2"/>
      <c r="F487" s="2"/>
      <c r="G487" s="2"/>
    </row>
    <row r="488" spans="3:7" ht="14.25" customHeight="1">
      <c r="C488" s="2"/>
      <c r="D488" s="2"/>
      <c r="E488" s="2"/>
      <c r="F488" s="2"/>
      <c r="G488" s="2"/>
    </row>
    <row r="489" spans="3:7" ht="14.25" customHeight="1">
      <c r="C489" s="2"/>
      <c r="D489" s="2"/>
      <c r="E489" s="2"/>
      <c r="F489" s="2"/>
      <c r="G489" s="2"/>
    </row>
    <row r="490" spans="3:7" ht="14.25" customHeight="1">
      <c r="C490" s="2"/>
      <c r="D490" s="2"/>
      <c r="E490" s="2"/>
      <c r="F490" s="2"/>
      <c r="G490" s="2"/>
    </row>
    <row r="491" spans="3:7" ht="14.25" customHeight="1">
      <c r="C491" s="2"/>
      <c r="D491" s="2"/>
      <c r="E491" s="2"/>
      <c r="F491" s="2"/>
      <c r="G491" s="2"/>
    </row>
    <row r="492" spans="3:7" ht="14.25" customHeight="1">
      <c r="C492" s="2"/>
      <c r="D492" s="2"/>
      <c r="E492" s="2"/>
      <c r="F492" s="2"/>
      <c r="G492" s="2"/>
    </row>
    <row r="493" spans="3:7" ht="14.25" customHeight="1">
      <c r="C493" s="2"/>
      <c r="D493" s="2"/>
      <c r="E493" s="2"/>
      <c r="F493" s="2"/>
      <c r="G493" s="2"/>
    </row>
    <row r="494" spans="3:7" ht="14.25" customHeight="1">
      <c r="C494" s="2"/>
      <c r="D494" s="2"/>
      <c r="E494" s="2"/>
      <c r="F494" s="2"/>
      <c r="G494" s="2"/>
    </row>
    <row r="495" spans="3:7" ht="14.25" customHeight="1">
      <c r="C495" s="2"/>
      <c r="D495" s="2"/>
      <c r="E495" s="2"/>
      <c r="F495" s="2"/>
      <c r="G495" s="2"/>
    </row>
    <row r="496" spans="3:7" ht="14.25" customHeight="1">
      <c r="C496" s="2"/>
      <c r="D496" s="2"/>
      <c r="E496" s="2"/>
      <c r="F496" s="2"/>
      <c r="G496" s="2"/>
    </row>
    <row r="497" spans="3:7" ht="14.25" customHeight="1">
      <c r="C497" s="2"/>
      <c r="D497" s="2"/>
      <c r="E497" s="2"/>
      <c r="F497" s="2"/>
      <c r="G497" s="2"/>
    </row>
    <row r="498" spans="3:7" ht="14.25" customHeight="1">
      <c r="C498" s="2"/>
      <c r="D498" s="2"/>
      <c r="E498" s="2"/>
      <c r="F498" s="2"/>
      <c r="G498" s="2"/>
    </row>
    <row r="499" spans="3:7" ht="14.25" customHeight="1">
      <c r="C499" s="2"/>
      <c r="D499" s="2"/>
      <c r="E499" s="2"/>
      <c r="F499" s="2"/>
      <c r="G499" s="2"/>
    </row>
    <row r="500" spans="3:7" ht="14.25" customHeight="1">
      <c r="C500" s="2"/>
      <c r="D500" s="2"/>
      <c r="E500" s="2"/>
      <c r="F500" s="2"/>
      <c r="G500" s="2"/>
    </row>
    <row r="501" spans="3:7" ht="14.25" customHeight="1">
      <c r="C501" s="2"/>
      <c r="D501" s="2"/>
      <c r="E501" s="2"/>
      <c r="F501" s="2"/>
      <c r="G501" s="2"/>
    </row>
    <row r="502" spans="3:7" ht="14.25" customHeight="1">
      <c r="C502" s="2"/>
      <c r="D502" s="2"/>
      <c r="E502" s="2"/>
      <c r="F502" s="2"/>
      <c r="G502" s="2"/>
    </row>
    <row r="503" spans="3:7" ht="14.25" customHeight="1">
      <c r="C503" s="2"/>
      <c r="D503" s="2"/>
      <c r="E503" s="2"/>
      <c r="F503" s="2"/>
      <c r="G503" s="2"/>
    </row>
    <row r="504" spans="3:7" ht="14.25" customHeight="1">
      <c r="C504" s="2"/>
      <c r="D504" s="2"/>
      <c r="E504" s="2"/>
      <c r="F504" s="2"/>
      <c r="G504" s="2"/>
    </row>
    <row r="505" spans="3:7" ht="14.25" customHeight="1">
      <c r="C505" s="2"/>
      <c r="D505" s="2"/>
      <c r="E505" s="2"/>
      <c r="F505" s="2"/>
      <c r="G505" s="2"/>
    </row>
    <row r="506" spans="3:7" ht="14.25" customHeight="1">
      <c r="C506" s="2"/>
      <c r="D506" s="2"/>
      <c r="E506" s="2"/>
      <c r="F506" s="2"/>
      <c r="G506" s="2"/>
    </row>
    <row r="507" spans="3:7" ht="14.25" customHeight="1">
      <c r="C507" s="2"/>
      <c r="D507" s="2"/>
      <c r="E507" s="2"/>
      <c r="F507" s="2"/>
      <c r="G507" s="2"/>
    </row>
    <row r="508" spans="3:7" ht="14.25" customHeight="1">
      <c r="C508" s="2"/>
      <c r="D508" s="2"/>
      <c r="E508" s="2"/>
      <c r="F508" s="2"/>
      <c r="G508" s="2"/>
    </row>
    <row r="509" spans="3:7" ht="14.25" customHeight="1">
      <c r="C509" s="2"/>
      <c r="D509" s="2"/>
      <c r="E509" s="2"/>
      <c r="F509" s="2"/>
      <c r="G509" s="2"/>
    </row>
    <row r="510" spans="3:7" ht="14.25" customHeight="1">
      <c r="C510" s="2"/>
      <c r="D510" s="2"/>
      <c r="E510" s="2"/>
      <c r="F510" s="2"/>
      <c r="G510" s="2"/>
    </row>
    <row r="511" spans="3:7" ht="14.25" customHeight="1">
      <c r="C511" s="2"/>
      <c r="D511" s="2"/>
      <c r="E511" s="2"/>
      <c r="F511" s="2"/>
      <c r="G511" s="2"/>
    </row>
    <row r="512" spans="3:7" ht="14.25" customHeight="1">
      <c r="C512" s="2"/>
      <c r="D512" s="2"/>
      <c r="E512" s="2"/>
      <c r="F512" s="2"/>
      <c r="G512" s="2"/>
    </row>
    <row r="513" spans="3:7" ht="14.25" customHeight="1">
      <c r="C513" s="2"/>
      <c r="D513" s="2"/>
      <c r="E513" s="2"/>
      <c r="F513" s="2"/>
      <c r="G513" s="2"/>
    </row>
    <row r="514" spans="3:7" ht="14.25" customHeight="1">
      <c r="C514" s="2"/>
      <c r="D514" s="2"/>
      <c r="E514" s="2"/>
      <c r="F514" s="2"/>
      <c r="G514" s="2"/>
    </row>
    <row r="515" spans="3:7" ht="14.25" customHeight="1">
      <c r="C515" s="2"/>
      <c r="D515" s="2"/>
      <c r="E515" s="2"/>
      <c r="F515" s="2"/>
      <c r="G515" s="2"/>
    </row>
    <row r="516" spans="3:7" ht="14.25" customHeight="1">
      <c r="C516" s="2"/>
      <c r="D516" s="2"/>
      <c r="E516" s="2"/>
      <c r="F516" s="2"/>
      <c r="G516" s="2"/>
    </row>
    <row r="517" spans="3:7" ht="14.25" customHeight="1">
      <c r="C517" s="2"/>
      <c r="D517" s="2"/>
      <c r="E517" s="2"/>
      <c r="F517" s="2"/>
      <c r="G517" s="2"/>
    </row>
    <row r="518" spans="3:7" ht="14.25" customHeight="1">
      <c r="C518" s="2"/>
      <c r="D518" s="2"/>
      <c r="E518" s="2"/>
      <c r="F518" s="2"/>
      <c r="G518" s="2"/>
    </row>
    <row r="519" spans="3:7" ht="14.25" customHeight="1">
      <c r="C519" s="2"/>
      <c r="D519" s="2"/>
      <c r="E519" s="2"/>
      <c r="F519" s="2"/>
      <c r="G519" s="2"/>
    </row>
    <row r="520" spans="3:7" ht="14.25" customHeight="1">
      <c r="C520" s="2"/>
      <c r="D520" s="2"/>
      <c r="E520" s="2"/>
      <c r="F520" s="2"/>
      <c r="G520" s="2"/>
    </row>
    <row r="521" spans="3:7" ht="14.25" customHeight="1">
      <c r="C521" s="2"/>
      <c r="D521" s="2"/>
      <c r="E521" s="2"/>
      <c r="F521" s="2"/>
      <c r="G521" s="2"/>
    </row>
    <row r="522" spans="3:7" ht="14.25" customHeight="1">
      <c r="C522" s="2"/>
      <c r="D522" s="2"/>
      <c r="E522" s="2"/>
      <c r="F522" s="2"/>
      <c r="G522" s="2"/>
    </row>
    <row r="523" spans="3:7" ht="14.25" customHeight="1">
      <c r="C523" s="2"/>
      <c r="D523" s="2"/>
      <c r="E523" s="2"/>
      <c r="F523" s="2"/>
      <c r="G523" s="2"/>
    </row>
    <row r="524" spans="3:7" ht="14.25" customHeight="1">
      <c r="C524" s="2"/>
      <c r="D524" s="2"/>
      <c r="E524" s="2"/>
      <c r="F524" s="2"/>
      <c r="G524" s="2"/>
    </row>
    <row r="525" spans="3:7" ht="14.25" customHeight="1">
      <c r="C525" s="2"/>
      <c r="D525" s="2"/>
      <c r="E525" s="2"/>
      <c r="F525" s="2"/>
      <c r="G525" s="2"/>
    </row>
    <row r="526" spans="3:7" ht="14.25" customHeight="1">
      <c r="C526" s="2"/>
      <c r="D526" s="2"/>
      <c r="E526" s="2"/>
      <c r="F526" s="2"/>
      <c r="G526" s="2"/>
    </row>
    <row r="527" spans="3:7" ht="14.25" customHeight="1">
      <c r="C527" s="2"/>
      <c r="D527" s="2"/>
      <c r="E527" s="2"/>
      <c r="F527" s="2"/>
      <c r="G527" s="2"/>
    </row>
    <row r="528" spans="3:7" ht="14.25" customHeight="1">
      <c r="C528" s="2"/>
      <c r="D528" s="2"/>
      <c r="E528" s="2"/>
      <c r="F528" s="2"/>
      <c r="G528" s="2"/>
    </row>
    <row r="529" spans="3:7" ht="14.25" customHeight="1">
      <c r="C529" s="2"/>
      <c r="D529" s="2"/>
      <c r="E529" s="2"/>
      <c r="F529" s="2"/>
      <c r="G529" s="2"/>
    </row>
    <row r="530" spans="3:7" ht="14.25" customHeight="1">
      <c r="C530" s="2"/>
      <c r="D530" s="2"/>
      <c r="E530" s="2"/>
      <c r="F530" s="2"/>
      <c r="G530" s="2"/>
    </row>
    <row r="531" spans="3:7" ht="14.25" customHeight="1">
      <c r="C531" s="2"/>
      <c r="D531" s="2"/>
      <c r="E531" s="2"/>
      <c r="F531" s="2"/>
      <c r="G531" s="2"/>
    </row>
    <row r="532" spans="3:7" ht="14.25" customHeight="1">
      <c r="C532" s="2"/>
      <c r="D532" s="2"/>
      <c r="E532" s="2"/>
      <c r="F532" s="2"/>
      <c r="G532" s="2"/>
    </row>
    <row r="533" spans="3:7" ht="14.25" customHeight="1">
      <c r="C533" s="2"/>
      <c r="D533" s="2"/>
      <c r="E533" s="2"/>
      <c r="F533" s="2"/>
      <c r="G533" s="2"/>
    </row>
    <row r="534" spans="3:7" ht="14.25" customHeight="1">
      <c r="C534" s="2"/>
      <c r="D534" s="2"/>
      <c r="E534" s="2"/>
      <c r="F534" s="2"/>
      <c r="G534" s="2"/>
    </row>
    <row r="535" spans="3:7" ht="14.25" customHeight="1">
      <c r="C535" s="2"/>
      <c r="D535" s="2"/>
      <c r="E535" s="2"/>
      <c r="F535" s="2"/>
      <c r="G535" s="2"/>
    </row>
    <row r="536" spans="3:7" ht="14.25" customHeight="1">
      <c r="C536" s="2"/>
      <c r="D536" s="2"/>
      <c r="E536" s="2"/>
      <c r="F536" s="2"/>
      <c r="G536" s="2"/>
    </row>
    <row r="537" spans="3:7" ht="14.25" customHeight="1">
      <c r="C537" s="2"/>
      <c r="D537" s="2"/>
      <c r="E537" s="2"/>
      <c r="F537" s="2"/>
      <c r="G537" s="2"/>
    </row>
    <row r="538" spans="3:7" ht="14.25" customHeight="1">
      <c r="C538" s="2"/>
      <c r="D538" s="2"/>
      <c r="E538" s="2"/>
      <c r="F538" s="2"/>
      <c r="G538" s="2"/>
    </row>
    <row r="539" spans="3:7" ht="14.25" customHeight="1">
      <c r="C539" s="2"/>
      <c r="D539" s="2"/>
      <c r="E539" s="2"/>
      <c r="F539" s="2"/>
      <c r="G539" s="2"/>
    </row>
    <row r="540" spans="3:7" ht="14.25" customHeight="1">
      <c r="C540" s="2"/>
      <c r="D540" s="2"/>
      <c r="E540" s="2"/>
      <c r="F540" s="2"/>
      <c r="G540" s="2"/>
    </row>
    <row r="541" spans="3:7" ht="14.25" customHeight="1">
      <c r="C541" s="2"/>
      <c r="D541" s="2"/>
      <c r="E541" s="2"/>
      <c r="F541" s="2"/>
      <c r="G541" s="2"/>
    </row>
    <row r="542" spans="3:7" ht="14.25" customHeight="1">
      <c r="C542" s="2"/>
      <c r="D542" s="2"/>
      <c r="E542" s="2"/>
      <c r="F542" s="2"/>
      <c r="G542" s="2"/>
    </row>
    <row r="543" spans="3:7" ht="14.25" customHeight="1">
      <c r="C543" s="2"/>
      <c r="D543" s="2"/>
      <c r="E543" s="2"/>
      <c r="F543" s="2"/>
      <c r="G543" s="2"/>
    </row>
    <row r="544" spans="3:7" ht="14.25" customHeight="1">
      <c r="C544" s="2"/>
      <c r="D544" s="2"/>
      <c r="E544" s="2"/>
      <c r="F544" s="2"/>
      <c r="G544" s="2"/>
    </row>
    <row r="545" spans="3:7" ht="14.25" customHeight="1">
      <c r="C545" s="2"/>
      <c r="D545" s="2"/>
      <c r="E545" s="2"/>
      <c r="F545" s="2"/>
      <c r="G545" s="2"/>
    </row>
    <row r="546" spans="3:7" ht="14.25" customHeight="1">
      <c r="C546" s="2"/>
      <c r="D546" s="2"/>
      <c r="E546" s="2"/>
      <c r="F546" s="2"/>
      <c r="G546" s="2"/>
    </row>
    <row r="547" spans="3:7" ht="14.25" customHeight="1">
      <c r="C547" s="2"/>
      <c r="D547" s="2"/>
      <c r="E547" s="2"/>
      <c r="F547" s="2"/>
      <c r="G547" s="2"/>
    </row>
    <row r="548" spans="3:7" ht="14.25" customHeight="1">
      <c r="C548" s="2"/>
      <c r="D548" s="2"/>
      <c r="E548" s="2"/>
      <c r="F548" s="2"/>
      <c r="G548" s="2"/>
    </row>
    <row r="549" spans="3:7" ht="14.25" customHeight="1">
      <c r="C549" s="2"/>
      <c r="D549" s="2"/>
      <c r="E549" s="2"/>
      <c r="F549" s="2"/>
      <c r="G549" s="2"/>
    </row>
    <row r="550" spans="3:7" ht="14.25" customHeight="1">
      <c r="C550" s="2"/>
      <c r="D550" s="2"/>
      <c r="E550" s="2"/>
      <c r="F550" s="2"/>
      <c r="G550" s="2"/>
    </row>
    <row r="551" spans="3:7" ht="14.25" customHeight="1">
      <c r="C551" s="2"/>
      <c r="D551" s="2"/>
      <c r="E551" s="2"/>
      <c r="F551" s="2"/>
      <c r="G551" s="2"/>
    </row>
    <row r="552" spans="3:7" ht="14.25" customHeight="1">
      <c r="C552" s="2"/>
      <c r="D552" s="2"/>
      <c r="E552" s="2"/>
      <c r="F552" s="2"/>
      <c r="G552" s="2"/>
    </row>
    <row r="553" spans="3:7" ht="14.25" customHeight="1">
      <c r="C553" s="2"/>
      <c r="D553" s="2"/>
      <c r="E553" s="2"/>
      <c r="F553" s="2"/>
      <c r="G553" s="2"/>
    </row>
    <row r="554" spans="3:7" ht="14.25" customHeight="1">
      <c r="C554" s="2"/>
      <c r="D554" s="2"/>
      <c r="E554" s="2"/>
      <c r="F554" s="2"/>
      <c r="G554" s="2"/>
    </row>
    <row r="555" spans="3:7" ht="14.25" customHeight="1">
      <c r="C555" s="2"/>
      <c r="D555" s="2"/>
      <c r="E555" s="2"/>
      <c r="F555" s="2"/>
      <c r="G555" s="2"/>
    </row>
    <row r="556" spans="3:7" ht="14.25" customHeight="1">
      <c r="C556" s="2"/>
      <c r="D556" s="2"/>
      <c r="E556" s="2"/>
      <c r="F556" s="2"/>
      <c r="G556" s="2"/>
    </row>
    <row r="557" spans="3:7" ht="14.25" customHeight="1">
      <c r="C557" s="2"/>
      <c r="D557" s="2"/>
      <c r="E557" s="2"/>
      <c r="F557" s="2"/>
      <c r="G557" s="2"/>
    </row>
    <row r="558" spans="3:7" ht="14.25" customHeight="1">
      <c r="C558" s="2"/>
      <c r="D558" s="2"/>
      <c r="E558" s="2"/>
      <c r="F558" s="2"/>
      <c r="G558" s="2"/>
    </row>
    <row r="559" spans="3:7" ht="14.25" customHeight="1">
      <c r="C559" s="2"/>
      <c r="D559" s="2"/>
      <c r="E559" s="2"/>
      <c r="F559" s="2"/>
      <c r="G559" s="2"/>
    </row>
    <row r="560" spans="3:7" ht="14.25" customHeight="1">
      <c r="C560" s="2"/>
      <c r="D560" s="2"/>
      <c r="E560" s="2"/>
      <c r="F560" s="2"/>
      <c r="G560" s="2"/>
    </row>
    <row r="561" spans="3:7" ht="14.25" customHeight="1">
      <c r="C561" s="2"/>
      <c r="D561" s="2"/>
      <c r="E561" s="2"/>
      <c r="F561" s="2"/>
      <c r="G561" s="2"/>
    </row>
    <row r="562" spans="3:7" ht="14.25" customHeight="1">
      <c r="C562" s="2"/>
      <c r="D562" s="2"/>
      <c r="E562" s="2"/>
      <c r="F562" s="2"/>
      <c r="G562" s="2"/>
    </row>
    <row r="563" spans="3:7" ht="14.25" customHeight="1">
      <c r="C563" s="2"/>
      <c r="D563" s="2"/>
      <c r="E563" s="2"/>
      <c r="F563" s="2"/>
      <c r="G563" s="2"/>
    </row>
    <row r="564" spans="3:7" ht="14.25" customHeight="1">
      <c r="C564" s="2"/>
      <c r="D564" s="2"/>
      <c r="E564" s="2"/>
      <c r="F564" s="2"/>
      <c r="G564" s="2"/>
    </row>
    <row r="565" spans="3:7" ht="14.25" customHeight="1">
      <c r="C565" s="2"/>
      <c r="D565" s="2"/>
      <c r="E565" s="2"/>
      <c r="F565" s="2"/>
      <c r="G565" s="2"/>
    </row>
    <row r="566" spans="3:7" ht="14.25" customHeight="1">
      <c r="C566" s="2"/>
      <c r="D566" s="2"/>
      <c r="E566" s="2"/>
      <c r="F566" s="2"/>
      <c r="G566" s="2"/>
    </row>
    <row r="567" spans="3:7" ht="14.25" customHeight="1">
      <c r="C567" s="2"/>
      <c r="D567" s="2"/>
      <c r="E567" s="2"/>
      <c r="F567" s="2"/>
      <c r="G567" s="2"/>
    </row>
    <row r="568" spans="3:7" ht="14.25" customHeight="1">
      <c r="C568" s="2"/>
      <c r="D568" s="2"/>
      <c r="E568" s="2"/>
      <c r="F568" s="2"/>
      <c r="G568" s="2"/>
    </row>
    <row r="569" spans="3:7" ht="14.25" customHeight="1">
      <c r="C569" s="2"/>
      <c r="D569" s="2"/>
      <c r="E569" s="2"/>
      <c r="F569" s="2"/>
      <c r="G569" s="2"/>
    </row>
    <row r="570" spans="3:7" ht="14.25" customHeight="1">
      <c r="C570" s="2"/>
      <c r="D570" s="2"/>
      <c r="E570" s="2"/>
      <c r="F570" s="2"/>
      <c r="G570" s="2"/>
    </row>
    <row r="571" spans="3:7" ht="14.25" customHeight="1">
      <c r="C571" s="2"/>
      <c r="D571" s="2"/>
      <c r="E571" s="2"/>
      <c r="F571" s="2"/>
      <c r="G571" s="2"/>
    </row>
    <row r="572" spans="3:7" ht="14.25" customHeight="1">
      <c r="C572" s="2"/>
      <c r="D572" s="2"/>
      <c r="E572" s="2"/>
      <c r="F572" s="2"/>
      <c r="G572" s="2"/>
    </row>
    <row r="573" spans="3:7" ht="14.25" customHeight="1">
      <c r="C573" s="2"/>
      <c r="D573" s="2"/>
      <c r="E573" s="2"/>
      <c r="F573" s="2"/>
      <c r="G573" s="2"/>
    </row>
    <row r="574" spans="3:7" ht="14.25" customHeight="1">
      <c r="C574" s="2"/>
      <c r="D574" s="2"/>
      <c r="E574" s="2"/>
      <c r="F574" s="2"/>
      <c r="G574" s="2"/>
    </row>
    <row r="575" spans="3:7" ht="14.25" customHeight="1">
      <c r="C575" s="2"/>
      <c r="D575" s="2"/>
      <c r="E575" s="2"/>
      <c r="F575" s="2"/>
      <c r="G575" s="2"/>
    </row>
    <row r="576" spans="3:7" ht="14.25" customHeight="1">
      <c r="C576" s="2"/>
      <c r="D576" s="2"/>
      <c r="E576" s="2"/>
      <c r="F576" s="2"/>
      <c r="G576" s="2"/>
    </row>
    <row r="577" spans="3:7" ht="14.25" customHeight="1">
      <c r="C577" s="2"/>
      <c r="D577" s="2"/>
      <c r="E577" s="2"/>
      <c r="F577" s="2"/>
      <c r="G577" s="2"/>
    </row>
    <row r="578" spans="3:7" ht="14.25" customHeight="1">
      <c r="C578" s="2"/>
      <c r="D578" s="2"/>
      <c r="E578" s="2"/>
      <c r="F578" s="2"/>
      <c r="G578" s="2"/>
    </row>
    <row r="579" spans="3:7" ht="14.25" customHeight="1">
      <c r="C579" s="2"/>
      <c r="D579" s="2"/>
      <c r="E579" s="2"/>
      <c r="F579" s="2"/>
      <c r="G579" s="2"/>
    </row>
    <row r="580" spans="3:7" ht="14.25" customHeight="1">
      <c r="C580" s="2"/>
      <c r="D580" s="2"/>
      <c r="E580" s="2"/>
      <c r="F580" s="2"/>
      <c r="G580" s="2"/>
    </row>
    <row r="581" spans="3:7" ht="14.25" customHeight="1">
      <c r="C581" s="2"/>
      <c r="D581" s="2"/>
      <c r="E581" s="2"/>
      <c r="F581" s="2"/>
      <c r="G581" s="2"/>
    </row>
    <row r="582" spans="3:7" ht="14.25" customHeight="1">
      <c r="C582" s="2"/>
      <c r="D582" s="2"/>
      <c r="E582" s="2"/>
      <c r="F582" s="2"/>
      <c r="G582" s="2"/>
    </row>
    <row r="583" spans="3:7" ht="14.25" customHeight="1">
      <c r="C583" s="2"/>
      <c r="D583" s="2"/>
      <c r="E583" s="2"/>
      <c r="F583" s="2"/>
      <c r="G583" s="2"/>
    </row>
    <row r="584" spans="3:7" ht="14.25" customHeight="1">
      <c r="C584" s="2"/>
      <c r="D584" s="2"/>
      <c r="E584" s="2"/>
      <c r="F584" s="2"/>
      <c r="G584" s="2"/>
    </row>
    <row r="585" spans="3:7" ht="14.25" customHeight="1">
      <c r="C585" s="2"/>
      <c r="D585" s="2"/>
      <c r="E585" s="2"/>
      <c r="F585" s="2"/>
      <c r="G585" s="2"/>
    </row>
    <row r="586" spans="3:7" ht="14.25" customHeight="1">
      <c r="C586" s="2"/>
      <c r="D586" s="2"/>
      <c r="E586" s="2"/>
      <c r="F586" s="2"/>
      <c r="G586" s="2"/>
    </row>
    <row r="587" spans="3:7" ht="14.25" customHeight="1">
      <c r="C587" s="2"/>
      <c r="D587" s="2"/>
      <c r="E587" s="2"/>
      <c r="F587" s="2"/>
      <c r="G587" s="2"/>
    </row>
    <row r="588" spans="3:7" ht="14.25" customHeight="1">
      <c r="C588" s="2"/>
      <c r="D588" s="2"/>
      <c r="E588" s="2"/>
      <c r="F588" s="2"/>
      <c r="G588" s="2"/>
    </row>
    <row r="589" spans="3:7" ht="14.25" customHeight="1">
      <c r="C589" s="2"/>
      <c r="D589" s="2"/>
      <c r="E589" s="2"/>
      <c r="F589" s="2"/>
      <c r="G589" s="2"/>
    </row>
    <row r="590" spans="3:7" ht="14.25" customHeight="1">
      <c r="C590" s="2"/>
      <c r="D590" s="2"/>
      <c r="E590" s="2"/>
      <c r="F590" s="2"/>
      <c r="G590" s="2"/>
    </row>
    <row r="591" spans="3:7" ht="14.25" customHeight="1">
      <c r="C591" s="2"/>
      <c r="D591" s="2"/>
      <c r="E591" s="2"/>
      <c r="F591" s="2"/>
      <c r="G591" s="2"/>
    </row>
    <row r="592" spans="3:7" ht="14.25" customHeight="1">
      <c r="C592" s="2"/>
      <c r="D592" s="2"/>
      <c r="E592" s="2"/>
      <c r="F592" s="2"/>
      <c r="G592" s="2"/>
    </row>
    <row r="593" spans="3:7" ht="14.25" customHeight="1">
      <c r="C593" s="2"/>
      <c r="D593" s="2"/>
      <c r="E593" s="2"/>
      <c r="F593" s="2"/>
      <c r="G593" s="2"/>
    </row>
    <row r="594" spans="3:7" ht="14.25" customHeight="1">
      <c r="C594" s="2"/>
      <c r="D594" s="2"/>
      <c r="E594" s="2"/>
      <c r="F594" s="2"/>
      <c r="G594" s="2"/>
    </row>
    <row r="595" spans="3:7" ht="14.25" customHeight="1">
      <c r="C595" s="2"/>
      <c r="D595" s="2"/>
      <c r="E595" s="2"/>
      <c r="F595" s="2"/>
      <c r="G595" s="2"/>
    </row>
    <row r="596" spans="3:7" ht="14.25" customHeight="1">
      <c r="C596" s="2"/>
      <c r="D596" s="2"/>
      <c r="E596" s="2"/>
      <c r="F596" s="2"/>
      <c r="G596" s="2"/>
    </row>
    <row r="597" spans="3:7" ht="14.25" customHeight="1">
      <c r="C597" s="2"/>
      <c r="D597" s="2"/>
      <c r="E597" s="2"/>
      <c r="F597" s="2"/>
      <c r="G597" s="2"/>
    </row>
    <row r="598" spans="3:7" ht="14.25" customHeight="1">
      <c r="C598" s="2"/>
      <c r="D598" s="2"/>
      <c r="E598" s="2"/>
      <c r="F598" s="2"/>
      <c r="G598" s="2"/>
    </row>
    <row r="599" spans="3:7" ht="14.25" customHeight="1">
      <c r="C599" s="2"/>
      <c r="D599" s="2"/>
      <c r="E599" s="2"/>
      <c r="F599" s="2"/>
      <c r="G599" s="2"/>
    </row>
    <row r="600" spans="3:7" ht="14.25" customHeight="1">
      <c r="C600" s="2"/>
      <c r="D600" s="2"/>
      <c r="E600" s="2"/>
      <c r="F600" s="2"/>
      <c r="G600" s="2"/>
    </row>
    <row r="601" spans="3:7" ht="14.25" customHeight="1">
      <c r="C601" s="2"/>
      <c r="D601" s="2"/>
      <c r="E601" s="2"/>
      <c r="F601" s="2"/>
      <c r="G601" s="2"/>
    </row>
    <row r="602" spans="3:7" ht="14.25" customHeight="1">
      <c r="C602" s="2"/>
      <c r="D602" s="2"/>
      <c r="E602" s="2"/>
      <c r="F602" s="2"/>
      <c r="G602" s="2"/>
    </row>
    <row r="603" spans="3:7" ht="14.25" customHeight="1">
      <c r="C603" s="2"/>
      <c r="D603" s="2"/>
      <c r="E603" s="2"/>
      <c r="F603" s="2"/>
      <c r="G603" s="2"/>
    </row>
    <row r="604" spans="3:7" ht="14.25" customHeight="1">
      <c r="C604" s="2"/>
      <c r="D604" s="2"/>
      <c r="E604" s="2"/>
      <c r="F604" s="2"/>
      <c r="G604" s="2"/>
    </row>
    <row r="605" spans="3:7" ht="14.25" customHeight="1">
      <c r="C605" s="2"/>
      <c r="D605" s="2"/>
      <c r="E605" s="2"/>
      <c r="F605" s="2"/>
      <c r="G605" s="2"/>
    </row>
    <row r="606" spans="3:7" ht="14.25" customHeight="1">
      <c r="C606" s="2"/>
      <c r="D606" s="2"/>
      <c r="E606" s="2"/>
      <c r="F606" s="2"/>
      <c r="G606" s="2"/>
    </row>
    <row r="607" spans="3:7" ht="14.25" customHeight="1">
      <c r="C607" s="2"/>
      <c r="D607" s="2"/>
      <c r="E607" s="2"/>
      <c r="F607" s="2"/>
      <c r="G607" s="2"/>
    </row>
    <row r="608" spans="3:7" ht="14.25" customHeight="1">
      <c r="C608" s="2"/>
      <c r="D608" s="2"/>
      <c r="E608" s="2"/>
      <c r="F608" s="2"/>
      <c r="G608" s="2"/>
    </row>
    <row r="609" spans="3:7" ht="14.25" customHeight="1">
      <c r="C609" s="2"/>
      <c r="D609" s="2"/>
      <c r="E609" s="2"/>
      <c r="F609" s="2"/>
      <c r="G609" s="2"/>
    </row>
    <row r="610" spans="3:7" ht="14.25" customHeight="1">
      <c r="C610" s="2"/>
      <c r="D610" s="2"/>
      <c r="E610" s="2"/>
      <c r="F610" s="2"/>
      <c r="G610" s="2"/>
    </row>
    <row r="611" spans="3:7" ht="14.25" customHeight="1">
      <c r="C611" s="2"/>
      <c r="D611" s="2"/>
      <c r="E611" s="2"/>
      <c r="F611" s="2"/>
      <c r="G611" s="2"/>
    </row>
    <row r="612" spans="3:7" ht="14.25" customHeight="1">
      <c r="C612" s="2"/>
      <c r="D612" s="2"/>
      <c r="E612" s="2"/>
      <c r="F612" s="2"/>
      <c r="G612" s="2"/>
    </row>
    <row r="613" spans="3:7" ht="14.25" customHeight="1">
      <c r="C613" s="2"/>
      <c r="D613" s="2"/>
      <c r="E613" s="2"/>
      <c r="F613" s="2"/>
      <c r="G613" s="2"/>
    </row>
    <row r="614" spans="3:7" ht="14.25" customHeight="1">
      <c r="C614" s="2"/>
      <c r="D614" s="2"/>
      <c r="E614" s="2"/>
      <c r="F614" s="2"/>
      <c r="G614" s="2"/>
    </row>
    <row r="615" spans="3:7" ht="14.25" customHeight="1">
      <c r="C615" s="2"/>
      <c r="D615" s="2"/>
      <c r="E615" s="2"/>
      <c r="F615" s="2"/>
      <c r="G615" s="2"/>
    </row>
    <row r="616" spans="3:7" ht="14.25" customHeight="1">
      <c r="C616" s="2"/>
      <c r="D616" s="2"/>
      <c r="E616" s="2"/>
      <c r="F616" s="2"/>
      <c r="G616" s="2"/>
    </row>
    <row r="617" spans="3:7" ht="14.25" customHeight="1">
      <c r="C617" s="2"/>
      <c r="D617" s="2"/>
      <c r="E617" s="2"/>
      <c r="F617" s="2"/>
      <c r="G617" s="2"/>
    </row>
    <row r="618" spans="3:7" ht="14.25" customHeight="1">
      <c r="C618" s="2"/>
      <c r="D618" s="2"/>
      <c r="E618" s="2"/>
      <c r="F618" s="2"/>
      <c r="G618" s="2"/>
    </row>
    <row r="619" spans="3:7" ht="14.25" customHeight="1">
      <c r="C619" s="2"/>
      <c r="D619" s="2"/>
      <c r="E619" s="2"/>
      <c r="F619" s="2"/>
      <c r="G619" s="2"/>
    </row>
    <row r="620" spans="3:7" ht="14.25" customHeight="1">
      <c r="C620" s="2"/>
      <c r="D620" s="2"/>
      <c r="E620" s="2"/>
      <c r="F620" s="2"/>
      <c r="G620" s="2"/>
    </row>
    <row r="621" spans="3:7" ht="14.25" customHeight="1">
      <c r="C621" s="2"/>
      <c r="D621" s="2"/>
      <c r="E621" s="2"/>
      <c r="F621" s="2"/>
      <c r="G621" s="2"/>
    </row>
    <row r="622" spans="3:7" ht="14.25" customHeight="1">
      <c r="C622" s="2"/>
      <c r="D622" s="2"/>
      <c r="E622" s="2"/>
      <c r="F622" s="2"/>
      <c r="G622" s="2"/>
    </row>
    <row r="623" spans="3:7" ht="14.25" customHeight="1">
      <c r="C623" s="2"/>
      <c r="D623" s="2"/>
      <c r="E623" s="2"/>
      <c r="F623" s="2"/>
      <c r="G623" s="2"/>
    </row>
    <row r="624" spans="3:7" ht="14.25" customHeight="1">
      <c r="C624" s="2"/>
      <c r="D624" s="2"/>
      <c r="E624" s="2"/>
      <c r="F624" s="2"/>
      <c r="G624" s="2"/>
    </row>
    <row r="625" spans="3:7" ht="14.25" customHeight="1">
      <c r="C625" s="2"/>
      <c r="D625" s="2"/>
      <c r="E625" s="2"/>
      <c r="F625" s="2"/>
      <c r="G625" s="2"/>
    </row>
    <row r="626" spans="3:7" ht="14.25" customHeight="1">
      <c r="C626" s="2"/>
      <c r="D626" s="2"/>
      <c r="E626" s="2"/>
      <c r="F626" s="2"/>
      <c r="G626" s="2"/>
    </row>
    <row r="627" spans="3:7" ht="14.25" customHeight="1">
      <c r="C627" s="2"/>
      <c r="D627" s="2"/>
      <c r="E627" s="2"/>
      <c r="F627" s="2"/>
      <c r="G627" s="2"/>
    </row>
    <row r="628" spans="3:7" ht="14.25" customHeight="1">
      <c r="C628" s="2"/>
      <c r="D628" s="2"/>
      <c r="E628" s="2"/>
      <c r="F628" s="2"/>
      <c r="G628" s="2"/>
    </row>
    <row r="629" spans="3:7" ht="14.25" customHeight="1">
      <c r="C629" s="2"/>
      <c r="D629" s="2"/>
      <c r="E629" s="2"/>
      <c r="F629" s="2"/>
      <c r="G629" s="2"/>
    </row>
    <row r="630" spans="3:7" ht="14.25" customHeight="1">
      <c r="C630" s="2"/>
      <c r="D630" s="2"/>
      <c r="E630" s="2"/>
      <c r="F630" s="2"/>
      <c r="G630" s="2"/>
    </row>
    <row r="631" spans="3:7" ht="14.25" customHeight="1">
      <c r="C631" s="2"/>
      <c r="D631" s="2"/>
      <c r="E631" s="2"/>
      <c r="F631" s="2"/>
      <c r="G631" s="2"/>
    </row>
    <row r="632" spans="3:7" ht="14.25" customHeight="1">
      <c r="C632" s="2"/>
      <c r="D632" s="2"/>
      <c r="E632" s="2"/>
      <c r="F632" s="2"/>
      <c r="G632" s="2"/>
    </row>
    <row r="633" spans="3:7" ht="14.25" customHeight="1">
      <c r="C633" s="2"/>
      <c r="D633" s="2"/>
      <c r="E633" s="2"/>
      <c r="F633" s="2"/>
      <c r="G633" s="2"/>
    </row>
    <row r="634" spans="3:7" ht="14.25" customHeight="1">
      <c r="C634" s="2"/>
      <c r="D634" s="2"/>
      <c r="E634" s="2"/>
      <c r="F634" s="2"/>
      <c r="G634" s="2"/>
    </row>
    <row r="635" spans="3:7" ht="14.25" customHeight="1">
      <c r="C635" s="2"/>
      <c r="D635" s="2"/>
      <c r="E635" s="2"/>
      <c r="F635" s="2"/>
      <c r="G635" s="2"/>
    </row>
    <row r="636" spans="3:7" ht="14.25" customHeight="1">
      <c r="C636" s="2"/>
      <c r="D636" s="2"/>
      <c r="E636" s="2"/>
      <c r="F636" s="2"/>
      <c r="G636" s="2"/>
    </row>
    <row r="637" spans="3:7" ht="14.25" customHeight="1">
      <c r="C637" s="2"/>
      <c r="D637" s="2"/>
      <c r="E637" s="2"/>
      <c r="F637" s="2"/>
      <c r="G637" s="2"/>
    </row>
    <row r="638" spans="3:7" ht="14.25" customHeight="1">
      <c r="C638" s="2"/>
      <c r="D638" s="2"/>
      <c r="E638" s="2"/>
      <c r="F638" s="2"/>
      <c r="G638" s="2"/>
    </row>
    <row r="639" spans="3:7" ht="14.25" customHeight="1">
      <c r="C639" s="2"/>
      <c r="D639" s="2"/>
      <c r="E639" s="2"/>
      <c r="F639" s="2"/>
      <c r="G639" s="2"/>
    </row>
    <row r="640" spans="3:7" ht="14.25" customHeight="1">
      <c r="C640" s="2"/>
      <c r="D640" s="2"/>
      <c r="E640" s="2"/>
      <c r="F640" s="2"/>
      <c r="G640" s="2"/>
    </row>
    <row r="641" spans="3:7" ht="14.25" customHeight="1">
      <c r="C641" s="2"/>
      <c r="D641" s="2"/>
      <c r="E641" s="2"/>
      <c r="F641" s="2"/>
      <c r="G641" s="2"/>
    </row>
    <row r="642" spans="3:7" ht="14.25" customHeight="1">
      <c r="C642" s="2"/>
      <c r="D642" s="2"/>
      <c r="E642" s="2"/>
      <c r="F642" s="2"/>
      <c r="G642" s="2"/>
    </row>
    <row r="643" spans="3:7" ht="14.25" customHeight="1">
      <c r="C643" s="2"/>
      <c r="D643" s="2"/>
      <c r="E643" s="2"/>
      <c r="F643" s="2"/>
      <c r="G643" s="2"/>
    </row>
    <row r="644" spans="3:7" ht="14.25" customHeight="1">
      <c r="C644" s="2"/>
      <c r="D644" s="2"/>
      <c r="E644" s="2"/>
      <c r="F644" s="2"/>
      <c r="G644" s="2"/>
    </row>
    <row r="645" spans="3:7" ht="14.25" customHeight="1">
      <c r="C645" s="2"/>
      <c r="D645" s="2"/>
      <c r="E645" s="2"/>
      <c r="F645" s="2"/>
      <c r="G645" s="2"/>
    </row>
    <row r="646" spans="3:7" ht="14.25" customHeight="1">
      <c r="C646" s="2"/>
      <c r="D646" s="2"/>
      <c r="E646" s="2"/>
      <c r="F646" s="2"/>
      <c r="G646" s="2"/>
    </row>
    <row r="647" spans="3:7" ht="14.25" customHeight="1">
      <c r="C647" s="2"/>
      <c r="D647" s="2"/>
      <c r="E647" s="2"/>
      <c r="F647" s="2"/>
      <c r="G647" s="2"/>
    </row>
    <row r="648" spans="3:7" ht="14.25" customHeight="1">
      <c r="C648" s="2"/>
      <c r="D648" s="2"/>
      <c r="E648" s="2"/>
      <c r="F648" s="2"/>
      <c r="G648" s="2"/>
    </row>
    <row r="649" spans="3:7" ht="14.25" customHeight="1">
      <c r="C649" s="2"/>
      <c r="D649" s="2"/>
      <c r="E649" s="2"/>
      <c r="F649" s="2"/>
      <c r="G649" s="2"/>
    </row>
    <row r="650" spans="3:7" ht="14.25" customHeight="1">
      <c r="C650" s="2"/>
      <c r="D650" s="2"/>
      <c r="E650" s="2"/>
      <c r="F650" s="2"/>
      <c r="G650" s="2"/>
    </row>
    <row r="651" spans="3:7" ht="14.25" customHeight="1">
      <c r="C651" s="2"/>
      <c r="D651" s="2"/>
      <c r="E651" s="2"/>
      <c r="F651" s="2"/>
      <c r="G651" s="2"/>
    </row>
    <row r="652" spans="3:7" ht="14.25" customHeight="1">
      <c r="C652" s="2"/>
      <c r="D652" s="2"/>
      <c r="E652" s="2"/>
      <c r="F652" s="2"/>
      <c r="G652" s="2"/>
    </row>
    <row r="653" spans="3:7" ht="14.25" customHeight="1">
      <c r="C653" s="2"/>
      <c r="D653" s="2"/>
      <c r="E653" s="2"/>
      <c r="F653" s="2"/>
      <c r="G653" s="2"/>
    </row>
    <row r="654" spans="3:7" ht="14.25" customHeight="1">
      <c r="C654" s="2"/>
      <c r="D654" s="2"/>
      <c r="E654" s="2"/>
      <c r="F654" s="2"/>
      <c r="G654" s="2"/>
    </row>
    <row r="655" spans="3:7" ht="14.25" customHeight="1">
      <c r="C655" s="2"/>
      <c r="D655" s="2"/>
      <c r="E655" s="2"/>
      <c r="F655" s="2"/>
      <c r="G655" s="2"/>
    </row>
    <row r="656" spans="3:7" ht="14.25" customHeight="1">
      <c r="C656" s="2"/>
      <c r="D656" s="2"/>
      <c r="E656" s="2"/>
      <c r="F656" s="2"/>
      <c r="G656" s="2"/>
    </row>
    <row r="657" spans="3:7" ht="14.25" customHeight="1">
      <c r="C657" s="2"/>
      <c r="D657" s="2"/>
      <c r="E657" s="2"/>
      <c r="F657" s="2"/>
      <c r="G657" s="2"/>
    </row>
    <row r="658" spans="3:7" ht="14.25" customHeight="1">
      <c r="C658" s="2"/>
      <c r="D658" s="2"/>
      <c r="E658" s="2"/>
      <c r="F658" s="2"/>
      <c r="G658" s="2"/>
    </row>
    <row r="659" spans="3:7" ht="14.25" customHeight="1">
      <c r="C659" s="2"/>
      <c r="D659" s="2"/>
      <c r="E659" s="2"/>
      <c r="F659" s="2"/>
      <c r="G659" s="2"/>
    </row>
    <row r="660" spans="3:7" ht="14.25" customHeight="1">
      <c r="C660" s="2"/>
      <c r="D660" s="2"/>
      <c r="E660" s="2"/>
      <c r="F660" s="2"/>
      <c r="G660" s="2"/>
    </row>
    <row r="661" spans="3:7" ht="14.25" customHeight="1">
      <c r="C661" s="2"/>
      <c r="D661" s="2"/>
      <c r="E661" s="2"/>
      <c r="F661" s="2"/>
      <c r="G661" s="2"/>
    </row>
    <row r="662" spans="3:7" ht="14.25" customHeight="1">
      <c r="C662" s="2"/>
      <c r="D662" s="2"/>
      <c r="E662" s="2"/>
      <c r="F662" s="2"/>
      <c r="G662" s="2"/>
    </row>
    <row r="663" spans="3:7" ht="14.25" customHeight="1">
      <c r="C663" s="2"/>
      <c r="D663" s="2"/>
      <c r="E663" s="2"/>
      <c r="F663" s="2"/>
      <c r="G663" s="2"/>
    </row>
    <row r="664" spans="3:7" ht="14.25" customHeight="1">
      <c r="C664" s="2"/>
      <c r="D664" s="2"/>
      <c r="E664" s="2"/>
      <c r="F664" s="2"/>
      <c r="G664" s="2"/>
    </row>
    <row r="665" spans="3:7" ht="14.25" customHeight="1">
      <c r="C665" s="2"/>
      <c r="D665" s="2"/>
      <c r="E665" s="2"/>
      <c r="F665" s="2"/>
      <c r="G665" s="2"/>
    </row>
    <row r="666" spans="3:7" ht="14.25" customHeight="1">
      <c r="C666" s="2"/>
      <c r="D666" s="2"/>
      <c r="E666" s="2"/>
      <c r="F666" s="2"/>
      <c r="G666" s="2"/>
    </row>
    <row r="667" spans="3:7" ht="14.25" customHeight="1">
      <c r="C667" s="2"/>
      <c r="D667" s="2"/>
      <c r="E667" s="2"/>
      <c r="F667" s="2"/>
      <c r="G667" s="2"/>
    </row>
    <row r="668" spans="3:7" ht="14.25" customHeight="1">
      <c r="C668" s="2"/>
      <c r="D668" s="2"/>
      <c r="E668" s="2"/>
      <c r="F668" s="2"/>
      <c r="G668" s="2"/>
    </row>
    <row r="669" spans="3:7" ht="14.25" customHeight="1">
      <c r="C669" s="2"/>
      <c r="D669" s="2"/>
      <c r="E669" s="2"/>
      <c r="F669" s="2"/>
      <c r="G669" s="2"/>
    </row>
    <row r="670" spans="3:7" ht="14.25" customHeight="1">
      <c r="C670" s="2"/>
      <c r="D670" s="2"/>
      <c r="E670" s="2"/>
      <c r="F670" s="2"/>
      <c r="G670" s="2"/>
    </row>
    <row r="671" spans="3:7" ht="14.25" customHeight="1">
      <c r="C671" s="2"/>
      <c r="D671" s="2"/>
      <c r="E671" s="2"/>
      <c r="F671" s="2"/>
      <c r="G671" s="2"/>
    </row>
    <row r="672" spans="3:7" ht="14.25" customHeight="1">
      <c r="C672" s="2"/>
      <c r="D672" s="2"/>
      <c r="E672" s="2"/>
      <c r="F672" s="2"/>
      <c r="G672" s="2"/>
    </row>
    <row r="673" spans="3:7" ht="14.25" customHeight="1">
      <c r="C673" s="2"/>
      <c r="D673" s="2"/>
      <c r="E673" s="2"/>
      <c r="F673" s="2"/>
      <c r="G673" s="2"/>
    </row>
    <row r="674" spans="3:7" ht="14.25" customHeight="1">
      <c r="C674" s="2"/>
      <c r="D674" s="2"/>
      <c r="E674" s="2"/>
      <c r="F674" s="2"/>
      <c r="G674" s="2"/>
    </row>
    <row r="675" spans="3:7" ht="14.25" customHeight="1">
      <c r="C675" s="2"/>
      <c r="D675" s="2"/>
      <c r="E675" s="2"/>
      <c r="F675" s="2"/>
      <c r="G675" s="2"/>
    </row>
    <row r="676" spans="3:7" ht="14.25" customHeight="1">
      <c r="C676" s="2"/>
      <c r="D676" s="2"/>
      <c r="E676" s="2"/>
      <c r="F676" s="2"/>
      <c r="G676" s="2"/>
    </row>
    <row r="677" spans="3:7" ht="14.25" customHeight="1">
      <c r="C677" s="2"/>
      <c r="D677" s="2"/>
      <c r="E677" s="2"/>
      <c r="F677" s="2"/>
      <c r="G677" s="2"/>
    </row>
    <row r="678" spans="3:7" ht="14.25" customHeight="1">
      <c r="C678" s="2"/>
      <c r="D678" s="2"/>
      <c r="E678" s="2"/>
      <c r="F678" s="2"/>
      <c r="G678" s="2"/>
    </row>
    <row r="679" spans="3:7" ht="14.25" customHeight="1">
      <c r="C679" s="2"/>
      <c r="D679" s="2"/>
      <c r="E679" s="2"/>
      <c r="F679" s="2"/>
      <c r="G679" s="2"/>
    </row>
    <row r="680" spans="3:7" ht="14.25" customHeight="1">
      <c r="C680" s="2"/>
      <c r="D680" s="2"/>
      <c r="E680" s="2"/>
      <c r="F680" s="2"/>
      <c r="G680" s="2"/>
    </row>
    <row r="681" spans="3:7" ht="14.25" customHeight="1">
      <c r="C681" s="2"/>
      <c r="D681" s="2"/>
      <c r="E681" s="2"/>
      <c r="F681" s="2"/>
      <c r="G681" s="2"/>
    </row>
    <row r="682" spans="3:7" ht="14.25" customHeight="1">
      <c r="C682" s="2"/>
      <c r="D682" s="2"/>
      <c r="E682" s="2"/>
      <c r="F682" s="2"/>
      <c r="G682" s="2"/>
    </row>
    <row r="683" spans="3:7" ht="14.25" customHeight="1">
      <c r="C683" s="2"/>
      <c r="D683" s="2"/>
      <c r="E683" s="2"/>
      <c r="F683" s="2"/>
      <c r="G683" s="2"/>
    </row>
    <row r="684" spans="3:7" ht="14.25" customHeight="1">
      <c r="C684" s="2"/>
      <c r="D684" s="2"/>
      <c r="E684" s="2"/>
      <c r="F684" s="2"/>
      <c r="G684" s="2"/>
    </row>
    <row r="685" spans="3:7" ht="14.25" customHeight="1">
      <c r="C685" s="2"/>
      <c r="D685" s="2"/>
      <c r="E685" s="2"/>
      <c r="F685" s="2"/>
      <c r="G685" s="2"/>
    </row>
    <row r="686" spans="3:7" ht="14.25" customHeight="1">
      <c r="C686" s="2"/>
      <c r="D686" s="2"/>
      <c r="E686" s="2"/>
      <c r="F686" s="2"/>
      <c r="G686" s="2"/>
    </row>
    <row r="687" spans="3:7" ht="14.25" customHeight="1">
      <c r="C687" s="2"/>
      <c r="D687" s="2"/>
      <c r="E687" s="2"/>
      <c r="F687" s="2"/>
      <c r="G687" s="2"/>
    </row>
    <row r="688" spans="3:7" ht="14.25" customHeight="1">
      <c r="C688" s="2"/>
      <c r="D688" s="2"/>
      <c r="E688" s="2"/>
      <c r="F688" s="2"/>
      <c r="G688" s="2"/>
    </row>
    <row r="689" spans="3:7" ht="14.25" customHeight="1">
      <c r="C689" s="2"/>
      <c r="D689" s="2"/>
      <c r="E689" s="2"/>
      <c r="F689" s="2"/>
      <c r="G689" s="2"/>
    </row>
    <row r="690" spans="3:7" ht="14.25" customHeight="1">
      <c r="C690" s="2"/>
      <c r="D690" s="2"/>
      <c r="E690" s="2"/>
      <c r="F690" s="2"/>
      <c r="G690" s="2"/>
    </row>
    <row r="691" spans="3:7" ht="14.25" customHeight="1">
      <c r="C691" s="2"/>
      <c r="D691" s="2"/>
      <c r="E691" s="2"/>
      <c r="F691" s="2"/>
      <c r="G691" s="2"/>
    </row>
    <row r="692" spans="3:7" ht="14.25" customHeight="1">
      <c r="C692" s="2"/>
      <c r="D692" s="2"/>
      <c r="E692" s="2"/>
      <c r="F692" s="2"/>
      <c r="G692" s="2"/>
    </row>
    <row r="693" spans="3:7" ht="14.25" customHeight="1">
      <c r="C693" s="2"/>
      <c r="D693" s="2"/>
      <c r="E693" s="2"/>
      <c r="F693" s="2"/>
      <c r="G693" s="2"/>
    </row>
    <row r="694" spans="3:7" ht="14.25" customHeight="1">
      <c r="C694" s="2"/>
      <c r="D694" s="2"/>
      <c r="E694" s="2"/>
      <c r="F694" s="2"/>
      <c r="G694" s="2"/>
    </row>
    <row r="695" spans="3:7" ht="14.25" customHeight="1">
      <c r="C695" s="2"/>
      <c r="D695" s="2"/>
      <c r="E695" s="2"/>
      <c r="F695" s="2"/>
      <c r="G695" s="2"/>
    </row>
    <row r="696" spans="3:7" ht="14.25" customHeight="1">
      <c r="C696" s="2"/>
      <c r="D696" s="2"/>
      <c r="E696" s="2"/>
      <c r="F696" s="2"/>
      <c r="G696" s="2"/>
    </row>
    <row r="697" spans="3:7" ht="14.25" customHeight="1">
      <c r="C697" s="2"/>
      <c r="D697" s="2"/>
      <c r="E697" s="2"/>
      <c r="F697" s="2"/>
      <c r="G697" s="2"/>
    </row>
    <row r="698" spans="3:7" ht="14.25" customHeight="1">
      <c r="C698" s="2"/>
      <c r="D698" s="2"/>
      <c r="E698" s="2"/>
      <c r="F698" s="2"/>
      <c r="G698" s="2"/>
    </row>
    <row r="699" spans="3:7" ht="14.25" customHeight="1">
      <c r="C699" s="2"/>
      <c r="D699" s="2"/>
      <c r="E699" s="2"/>
      <c r="F699" s="2"/>
      <c r="G699" s="2"/>
    </row>
    <row r="700" spans="3:7" ht="14.25" customHeight="1">
      <c r="C700" s="2"/>
      <c r="D700" s="2"/>
      <c r="E700" s="2"/>
      <c r="F700" s="2"/>
      <c r="G700" s="2"/>
    </row>
    <row r="701" spans="3:7" ht="14.25" customHeight="1">
      <c r="C701" s="2"/>
      <c r="D701" s="2"/>
      <c r="E701" s="2"/>
      <c r="F701" s="2"/>
      <c r="G701" s="2"/>
    </row>
    <row r="702" spans="3:7" ht="14.25" customHeight="1">
      <c r="C702" s="2"/>
      <c r="D702" s="2"/>
      <c r="E702" s="2"/>
      <c r="F702" s="2"/>
      <c r="G702" s="2"/>
    </row>
    <row r="703" spans="3:7" ht="14.25" customHeight="1">
      <c r="C703" s="2"/>
      <c r="D703" s="2"/>
      <c r="E703" s="2"/>
      <c r="F703" s="2"/>
      <c r="G703" s="2"/>
    </row>
    <row r="704" spans="3:7" ht="14.25" customHeight="1">
      <c r="C704" s="2"/>
      <c r="D704" s="2"/>
      <c r="E704" s="2"/>
      <c r="F704" s="2"/>
      <c r="G704" s="2"/>
    </row>
    <row r="705" spans="3:7" ht="14.25" customHeight="1">
      <c r="C705" s="2"/>
      <c r="D705" s="2"/>
      <c r="E705" s="2"/>
      <c r="F705" s="2"/>
      <c r="G705" s="2"/>
    </row>
    <row r="706" spans="3:7" ht="14.25" customHeight="1">
      <c r="C706" s="2"/>
      <c r="D706" s="2"/>
      <c r="E706" s="2"/>
      <c r="F706" s="2"/>
      <c r="G706" s="2"/>
    </row>
    <row r="707" spans="3:7" ht="14.25" customHeight="1">
      <c r="C707" s="2"/>
      <c r="D707" s="2"/>
      <c r="E707" s="2"/>
      <c r="F707" s="2"/>
      <c r="G707" s="2"/>
    </row>
    <row r="708" spans="3:7" ht="14.25" customHeight="1">
      <c r="C708" s="2"/>
      <c r="D708" s="2"/>
      <c r="E708" s="2"/>
      <c r="F708" s="2"/>
      <c r="G708" s="2"/>
    </row>
    <row r="709" spans="3:7" ht="14.25" customHeight="1">
      <c r="C709" s="2"/>
      <c r="D709" s="2"/>
      <c r="E709" s="2"/>
      <c r="F709" s="2"/>
      <c r="G709" s="2"/>
    </row>
    <row r="710" spans="3:7" ht="14.25" customHeight="1">
      <c r="C710" s="2"/>
      <c r="D710" s="2"/>
      <c r="E710" s="2"/>
      <c r="F710" s="2"/>
      <c r="G710" s="2"/>
    </row>
    <row r="711" spans="3:7" ht="14.25" customHeight="1">
      <c r="C711" s="2"/>
      <c r="D711" s="2"/>
      <c r="E711" s="2"/>
      <c r="F711" s="2"/>
      <c r="G711" s="2"/>
    </row>
    <row r="712" spans="3:7" ht="14.25" customHeight="1">
      <c r="C712" s="2"/>
      <c r="D712" s="2"/>
      <c r="E712" s="2"/>
      <c r="F712" s="2"/>
      <c r="G712" s="2"/>
    </row>
    <row r="713" spans="3:7" ht="14.25" customHeight="1">
      <c r="C713" s="2"/>
      <c r="D713" s="2"/>
      <c r="E713" s="2"/>
      <c r="F713" s="2"/>
      <c r="G713" s="2"/>
    </row>
    <row r="714" spans="3:7" ht="14.25" customHeight="1">
      <c r="C714" s="2"/>
      <c r="D714" s="2"/>
      <c r="E714" s="2"/>
      <c r="F714" s="2"/>
      <c r="G714" s="2"/>
    </row>
    <row r="715" spans="3:7" ht="14.25" customHeight="1">
      <c r="C715" s="2"/>
      <c r="D715" s="2"/>
      <c r="E715" s="2"/>
      <c r="F715" s="2"/>
      <c r="G715" s="2"/>
    </row>
    <row r="716" spans="3:7" ht="14.25" customHeight="1">
      <c r="C716" s="2"/>
      <c r="D716" s="2"/>
      <c r="E716" s="2"/>
      <c r="F716" s="2"/>
      <c r="G716" s="2"/>
    </row>
    <row r="717" spans="3:7" ht="14.25" customHeight="1">
      <c r="C717" s="2"/>
      <c r="D717" s="2"/>
      <c r="E717" s="2"/>
      <c r="F717" s="2"/>
      <c r="G717" s="2"/>
    </row>
    <row r="718" spans="3:7" ht="14.25" customHeight="1">
      <c r="C718" s="2"/>
      <c r="D718" s="2"/>
      <c r="E718" s="2"/>
      <c r="F718" s="2"/>
      <c r="G718" s="2"/>
    </row>
    <row r="719" spans="3:7" ht="14.25" customHeight="1">
      <c r="C719" s="2"/>
      <c r="D719" s="2"/>
      <c r="E719" s="2"/>
      <c r="F719" s="2"/>
      <c r="G719" s="2"/>
    </row>
    <row r="720" spans="3:7" ht="14.25" customHeight="1">
      <c r="C720" s="2"/>
      <c r="D720" s="2"/>
      <c r="E720" s="2"/>
      <c r="F720" s="2"/>
      <c r="G720" s="2"/>
    </row>
    <row r="721" spans="3:7" ht="14.25" customHeight="1">
      <c r="C721" s="2"/>
      <c r="D721" s="2"/>
      <c r="E721" s="2"/>
      <c r="F721" s="2"/>
      <c r="G721" s="2"/>
    </row>
    <row r="722" spans="3:7" ht="14.25" customHeight="1">
      <c r="C722" s="2"/>
      <c r="D722" s="2"/>
      <c r="E722" s="2"/>
      <c r="F722" s="2"/>
      <c r="G722" s="2"/>
    </row>
    <row r="723" spans="3:7" ht="14.25" customHeight="1">
      <c r="C723" s="2"/>
      <c r="D723" s="2"/>
      <c r="E723" s="2"/>
      <c r="F723" s="2"/>
      <c r="G723" s="2"/>
    </row>
    <row r="724" spans="3:7" ht="14.25" customHeight="1">
      <c r="C724" s="2"/>
      <c r="D724" s="2"/>
      <c r="E724" s="2"/>
      <c r="F724" s="2"/>
      <c r="G724" s="2"/>
    </row>
    <row r="725" spans="3:7" ht="14.25" customHeight="1">
      <c r="C725" s="2"/>
      <c r="D725" s="2"/>
      <c r="E725" s="2"/>
      <c r="F725" s="2"/>
      <c r="G725" s="2"/>
    </row>
    <row r="726" spans="3:7" ht="14.25" customHeight="1">
      <c r="C726" s="2"/>
      <c r="D726" s="2"/>
      <c r="E726" s="2"/>
      <c r="F726" s="2"/>
      <c r="G726" s="2"/>
    </row>
    <row r="727" spans="3:7" ht="14.25" customHeight="1">
      <c r="C727" s="2"/>
      <c r="D727" s="2"/>
      <c r="E727" s="2"/>
      <c r="F727" s="2"/>
      <c r="G727" s="2"/>
    </row>
    <row r="728" spans="3:7" ht="14.25" customHeight="1">
      <c r="C728" s="2"/>
      <c r="D728" s="2"/>
      <c r="E728" s="2"/>
      <c r="F728" s="2"/>
      <c r="G728" s="2"/>
    </row>
    <row r="729" spans="3:7" ht="14.25" customHeight="1">
      <c r="C729" s="2"/>
      <c r="D729" s="2"/>
      <c r="E729" s="2"/>
      <c r="F729" s="2"/>
      <c r="G729" s="2"/>
    </row>
    <row r="730" spans="3:7" ht="14.25" customHeight="1">
      <c r="C730" s="2"/>
      <c r="D730" s="2"/>
      <c r="E730" s="2"/>
      <c r="F730" s="2"/>
      <c r="G730" s="2"/>
    </row>
    <row r="731" spans="3:7" ht="14.25" customHeight="1">
      <c r="C731" s="2"/>
      <c r="D731" s="2"/>
      <c r="E731" s="2"/>
      <c r="F731" s="2"/>
      <c r="G731" s="2"/>
    </row>
    <row r="732" spans="3:7" ht="14.25" customHeight="1">
      <c r="C732" s="2"/>
      <c r="D732" s="2"/>
      <c r="E732" s="2"/>
      <c r="F732" s="2"/>
      <c r="G732" s="2"/>
    </row>
    <row r="733" spans="3:7" ht="14.25" customHeight="1">
      <c r="C733" s="2"/>
      <c r="D733" s="2"/>
      <c r="E733" s="2"/>
      <c r="F733" s="2"/>
      <c r="G733" s="2"/>
    </row>
    <row r="734" spans="3:7" ht="14.25" customHeight="1">
      <c r="C734" s="2"/>
      <c r="D734" s="2"/>
      <c r="E734" s="2"/>
      <c r="F734" s="2"/>
      <c r="G734" s="2"/>
    </row>
    <row r="735" spans="3:7" ht="14.25" customHeight="1">
      <c r="C735" s="2"/>
      <c r="D735" s="2"/>
      <c r="E735" s="2"/>
      <c r="F735" s="2"/>
      <c r="G735" s="2"/>
    </row>
    <row r="736" spans="3:7" ht="14.25" customHeight="1">
      <c r="C736" s="2"/>
      <c r="D736" s="2"/>
      <c r="E736" s="2"/>
      <c r="F736" s="2"/>
      <c r="G736" s="2"/>
    </row>
    <row r="737" spans="3:7" ht="14.25" customHeight="1">
      <c r="C737" s="2"/>
      <c r="D737" s="2"/>
      <c r="E737" s="2"/>
      <c r="F737" s="2"/>
      <c r="G737" s="2"/>
    </row>
    <row r="738" spans="3:7" ht="14.25" customHeight="1">
      <c r="C738" s="2"/>
      <c r="D738" s="2"/>
      <c r="E738" s="2"/>
      <c r="F738" s="2"/>
      <c r="G738" s="2"/>
    </row>
    <row r="739" spans="3:7" ht="14.25" customHeight="1">
      <c r="C739" s="2"/>
      <c r="D739" s="2"/>
      <c r="E739" s="2"/>
      <c r="F739" s="2"/>
      <c r="G739" s="2"/>
    </row>
    <row r="740" spans="3:7" ht="14.25" customHeight="1">
      <c r="C740" s="2"/>
      <c r="D740" s="2"/>
      <c r="E740" s="2"/>
      <c r="F740" s="2"/>
      <c r="G740" s="2"/>
    </row>
    <row r="741" spans="3:7" ht="14.25" customHeight="1">
      <c r="C741" s="2"/>
      <c r="D741" s="2"/>
      <c r="E741" s="2"/>
      <c r="F741" s="2"/>
      <c r="G741" s="2"/>
    </row>
    <row r="742" spans="3:7" ht="14.25" customHeight="1">
      <c r="C742" s="2"/>
      <c r="D742" s="2"/>
      <c r="E742" s="2"/>
      <c r="F742" s="2"/>
      <c r="G742" s="2"/>
    </row>
    <row r="743" spans="3:7" ht="14.25" customHeight="1">
      <c r="C743" s="2"/>
      <c r="D743" s="2"/>
      <c r="E743" s="2"/>
      <c r="F743" s="2"/>
      <c r="G743" s="2"/>
    </row>
    <row r="744" spans="3:7" ht="14.25" customHeight="1">
      <c r="C744" s="2"/>
      <c r="D744" s="2"/>
      <c r="E744" s="2"/>
      <c r="F744" s="2"/>
      <c r="G744" s="2"/>
    </row>
    <row r="745" spans="3:7" ht="14.25" customHeight="1">
      <c r="C745" s="2"/>
      <c r="D745" s="2"/>
      <c r="E745" s="2"/>
      <c r="F745" s="2"/>
      <c r="G745" s="2"/>
    </row>
    <row r="746" spans="3:7" ht="14.25" customHeight="1">
      <c r="C746" s="2"/>
      <c r="D746" s="2"/>
      <c r="E746" s="2"/>
      <c r="F746" s="2"/>
      <c r="G746" s="2"/>
    </row>
    <row r="747" spans="3:7" ht="14.25" customHeight="1">
      <c r="C747" s="2"/>
      <c r="D747" s="2"/>
      <c r="E747" s="2"/>
      <c r="F747" s="2"/>
      <c r="G747" s="2"/>
    </row>
    <row r="748" spans="3:7" ht="14.25" customHeight="1">
      <c r="C748" s="2"/>
      <c r="D748" s="2"/>
      <c r="E748" s="2"/>
      <c r="F748" s="2"/>
      <c r="G748" s="2"/>
    </row>
    <row r="749" spans="3:7" ht="14.25" customHeight="1">
      <c r="C749" s="2"/>
      <c r="D749" s="2"/>
      <c r="E749" s="2"/>
      <c r="F749" s="2"/>
      <c r="G749" s="2"/>
    </row>
    <row r="750" spans="3:7" ht="14.25" customHeight="1">
      <c r="C750" s="2"/>
      <c r="D750" s="2"/>
      <c r="E750" s="2"/>
      <c r="F750" s="2"/>
      <c r="G750" s="2"/>
    </row>
    <row r="751" spans="3:7" ht="14.25" customHeight="1">
      <c r="C751" s="2"/>
      <c r="D751" s="2"/>
      <c r="E751" s="2"/>
      <c r="F751" s="2"/>
      <c r="G751" s="2"/>
    </row>
    <row r="752" spans="3:7" ht="14.25" customHeight="1">
      <c r="C752" s="2"/>
      <c r="D752" s="2"/>
      <c r="E752" s="2"/>
      <c r="F752" s="2"/>
      <c r="G752" s="2"/>
    </row>
    <row r="753" spans="3:7" ht="14.25" customHeight="1">
      <c r="C753" s="2"/>
      <c r="D753" s="2"/>
      <c r="E753" s="2"/>
      <c r="F753" s="2"/>
      <c r="G753" s="2"/>
    </row>
    <row r="754" spans="3:7" ht="14.25" customHeight="1">
      <c r="C754" s="2"/>
      <c r="D754" s="2"/>
      <c r="E754" s="2"/>
      <c r="F754" s="2"/>
      <c r="G754" s="2"/>
    </row>
    <row r="755" spans="3:7" ht="14.25" customHeight="1">
      <c r="C755" s="2"/>
      <c r="D755" s="2"/>
      <c r="E755" s="2"/>
      <c r="F755" s="2"/>
      <c r="G755" s="2"/>
    </row>
    <row r="756" spans="3:7" ht="14.25" customHeight="1">
      <c r="C756" s="2"/>
      <c r="D756" s="2"/>
      <c r="E756" s="2"/>
      <c r="F756" s="2"/>
      <c r="G756" s="2"/>
    </row>
    <row r="757" spans="3:7" ht="14.25" customHeight="1">
      <c r="C757" s="2"/>
      <c r="D757" s="2"/>
      <c r="E757" s="2"/>
      <c r="F757" s="2"/>
      <c r="G757" s="2"/>
    </row>
    <row r="758" spans="3:7" ht="14.25" customHeight="1">
      <c r="C758" s="2"/>
      <c r="D758" s="2"/>
      <c r="E758" s="2"/>
      <c r="F758" s="2"/>
      <c r="G758" s="2"/>
    </row>
    <row r="759" spans="3:7" ht="14.25" customHeight="1">
      <c r="C759" s="2"/>
      <c r="D759" s="2"/>
      <c r="E759" s="2"/>
      <c r="F759" s="2"/>
      <c r="G759" s="2"/>
    </row>
    <row r="760" spans="3:7" ht="14.25" customHeight="1">
      <c r="C760" s="2"/>
      <c r="D760" s="2"/>
      <c r="E760" s="2"/>
      <c r="F760" s="2"/>
      <c r="G760" s="2"/>
    </row>
    <row r="761" spans="3:7" ht="14.25" customHeight="1">
      <c r="C761" s="2"/>
      <c r="D761" s="2"/>
      <c r="E761" s="2"/>
      <c r="F761" s="2"/>
      <c r="G761" s="2"/>
    </row>
    <row r="762" spans="3:7" ht="14.25" customHeight="1">
      <c r="C762" s="2"/>
      <c r="D762" s="2"/>
      <c r="E762" s="2"/>
      <c r="F762" s="2"/>
      <c r="G762" s="2"/>
    </row>
    <row r="763" spans="3:7" ht="14.25" customHeight="1">
      <c r="C763" s="2"/>
      <c r="D763" s="2"/>
      <c r="E763" s="2"/>
      <c r="F763" s="2"/>
      <c r="G763" s="2"/>
    </row>
    <row r="764" spans="3:7" ht="14.25" customHeight="1">
      <c r="C764" s="2"/>
      <c r="D764" s="2"/>
      <c r="E764" s="2"/>
      <c r="F764" s="2"/>
      <c r="G764" s="2"/>
    </row>
    <row r="765" spans="3:7" ht="14.25" customHeight="1">
      <c r="C765" s="2"/>
      <c r="D765" s="2"/>
      <c r="E765" s="2"/>
      <c r="F765" s="2"/>
      <c r="G765" s="2"/>
    </row>
    <row r="766" spans="3:7" ht="14.25" customHeight="1">
      <c r="C766" s="2"/>
      <c r="D766" s="2"/>
      <c r="E766" s="2"/>
      <c r="F766" s="2"/>
      <c r="G766" s="2"/>
    </row>
    <row r="767" spans="3:7" ht="14.25" customHeight="1">
      <c r="C767" s="2"/>
      <c r="D767" s="2"/>
      <c r="E767" s="2"/>
      <c r="F767" s="2"/>
      <c r="G767" s="2"/>
    </row>
    <row r="768" spans="3:7" ht="14.25" customHeight="1">
      <c r="C768" s="2"/>
      <c r="D768" s="2"/>
      <c r="E768" s="2"/>
      <c r="F768" s="2"/>
      <c r="G768" s="2"/>
    </row>
    <row r="769" spans="3:7" ht="14.25" customHeight="1">
      <c r="C769" s="2"/>
      <c r="D769" s="2"/>
      <c r="E769" s="2"/>
      <c r="F769" s="2"/>
      <c r="G769" s="2"/>
    </row>
    <row r="770" spans="3:7" ht="14.25" customHeight="1">
      <c r="C770" s="2"/>
      <c r="D770" s="2"/>
      <c r="E770" s="2"/>
      <c r="F770" s="2"/>
      <c r="G770" s="2"/>
    </row>
    <row r="771" spans="3:7" ht="14.25" customHeight="1">
      <c r="C771" s="2"/>
      <c r="D771" s="2"/>
      <c r="E771" s="2"/>
      <c r="F771" s="2"/>
      <c r="G771" s="2"/>
    </row>
    <row r="772" spans="3:7" ht="14.25" customHeight="1">
      <c r="C772" s="2"/>
      <c r="D772" s="2"/>
      <c r="E772" s="2"/>
      <c r="F772" s="2"/>
      <c r="G772" s="2"/>
    </row>
    <row r="773" spans="3:7" ht="14.25" customHeight="1">
      <c r="C773" s="2"/>
      <c r="D773" s="2"/>
      <c r="E773" s="2"/>
      <c r="F773" s="2"/>
      <c r="G773" s="2"/>
    </row>
    <row r="774" spans="3:7" ht="14.25" customHeight="1">
      <c r="C774" s="2"/>
      <c r="D774" s="2"/>
      <c r="E774" s="2"/>
      <c r="F774" s="2"/>
      <c r="G774" s="2"/>
    </row>
    <row r="775" spans="3:7" ht="14.25" customHeight="1">
      <c r="C775" s="2"/>
      <c r="D775" s="2"/>
      <c r="E775" s="2"/>
      <c r="F775" s="2"/>
      <c r="G775" s="2"/>
    </row>
    <row r="776" spans="3:7" ht="14.25" customHeight="1">
      <c r="C776" s="2"/>
      <c r="D776" s="2"/>
      <c r="E776" s="2"/>
      <c r="F776" s="2"/>
      <c r="G776" s="2"/>
    </row>
    <row r="777" spans="3:7" ht="14.25" customHeight="1">
      <c r="C777" s="2"/>
      <c r="D777" s="2"/>
      <c r="E777" s="2"/>
      <c r="F777" s="2"/>
      <c r="G777" s="2"/>
    </row>
    <row r="778" spans="3:7" ht="14.25" customHeight="1">
      <c r="C778" s="2"/>
      <c r="D778" s="2"/>
      <c r="E778" s="2"/>
      <c r="F778" s="2"/>
      <c r="G778" s="2"/>
    </row>
    <row r="779" spans="3:7" ht="14.25" customHeight="1">
      <c r="C779" s="2"/>
      <c r="D779" s="2"/>
      <c r="E779" s="2"/>
      <c r="F779" s="2"/>
      <c r="G779" s="2"/>
    </row>
    <row r="780" spans="3:7" ht="14.25" customHeight="1">
      <c r="C780" s="2"/>
      <c r="D780" s="2"/>
      <c r="E780" s="2"/>
      <c r="F780" s="2"/>
      <c r="G780" s="2"/>
    </row>
    <row r="781" spans="3:7" ht="14.25" customHeight="1">
      <c r="C781" s="2"/>
      <c r="D781" s="2"/>
      <c r="E781" s="2"/>
      <c r="F781" s="2"/>
      <c r="G781" s="2"/>
    </row>
    <row r="782" spans="3:7" ht="14.25" customHeight="1">
      <c r="C782" s="2"/>
      <c r="D782" s="2"/>
      <c r="E782" s="2"/>
      <c r="F782" s="2"/>
      <c r="G782" s="2"/>
    </row>
    <row r="783" spans="3:7" ht="14.25" customHeight="1">
      <c r="C783" s="2"/>
      <c r="D783" s="2"/>
      <c r="E783" s="2"/>
      <c r="F783" s="2"/>
      <c r="G783" s="2"/>
    </row>
    <row r="784" spans="3:7" ht="14.25" customHeight="1">
      <c r="C784" s="2"/>
      <c r="D784" s="2"/>
      <c r="E784" s="2"/>
      <c r="F784" s="2"/>
      <c r="G784" s="2"/>
    </row>
    <row r="785" spans="3:7" ht="14.25" customHeight="1">
      <c r="C785" s="2"/>
      <c r="D785" s="2"/>
      <c r="E785" s="2"/>
      <c r="F785" s="2"/>
      <c r="G785" s="2"/>
    </row>
    <row r="786" spans="3:7" ht="14.25" customHeight="1">
      <c r="C786" s="2"/>
      <c r="D786" s="2"/>
      <c r="E786" s="2"/>
      <c r="F786" s="2"/>
      <c r="G786" s="2"/>
    </row>
    <row r="787" spans="3:7" ht="14.25" customHeight="1">
      <c r="C787" s="2"/>
      <c r="D787" s="2"/>
      <c r="E787" s="2"/>
      <c r="F787" s="2"/>
      <c r="G787" s="2"/>
    </row>
    <row r="788" spans="3:7" ht="14.25" customHeight="1">
      <c r="C788" s="2"/>
      <c r="D788" s="2"/>
      <c r="E788" s="2"/>
      <c r="F788" s="2"/>
      <c r="G788" s="2"/>
    </row>
    <row r="789" spans="3:7" ht="14.25" customHeight="1">
      <c r="C789" s="2"/>
      <c r="D789" s="2"/>
      <c r="E789" s="2"/>
      <c r="F789" s="2"/>
      <c r="G789" s="2"/>
    </row>
    <row r="790" spans="3:7" ht="14.25" customHeight="1">
      <c r="C790" s="2"/>
      <c r="D790" s="2"/>
      <c r="E790" s="2"/>
      <c r="F790" s="2"/>
      <c r="G790" s="2"/>
    </row>
    <row r="791" spans="3:7" ht="14.25" customHeight="1">
      <c r="C791" s="2"/>
      <c r="D791" s="2"/>
      <c r="E791" s="2"/>
      <c r="F791" s="2"/>
      <c r="G791" s="2"/>
    </row>
    <row r="792" spans="3:7" ht="14.25" customHeight="1">
      <c r="C792" s="2"/>
      <c r="D792" s="2"/>
      <c r="E792" s="2"/>
      <c r="F792" s="2"/>
      <c r="G792" s="2"/>
    </row>
    <row r="793" spans="3:7" ht="14.25" customHeight="1">
      <c r="C793" s="2"/>
      <c r="D793" s="2"/>
      <c r="E793" s="2"/>
      <c r="F793" s="2"/>
      <c r="G793" s="2"/>
    </row>
    <row r="794" spans="3:7" ht="14.25" customHeight="1">
      <c r="C794" s="2"/>
      <c r="D794" s="2"/>
      <c r="E794" s="2"/>
      <c r="F794" s="2"/>
      <c r="G794" s="2"/>
    </row>
    <row r="795" spans="3:7" ht="14.25" customHeight="1">
      <c r="C795" s="2"/>
      <c r="D795" s="2"/>
      <c r="E795" s="2"/>
      <c r="F795" s="2"/>
      <c r="G795" s="2"/>
    </row>
    <row r="796" spans="3:7" ht="14.25" customHeight="1">
      <c r="C796" s="2"/>
      <c r="D796" s="2"/>
      <c r="E796" s="2"/>
      <c r="F796" s="2"/>
      <c r="G796" s="2"/>
    </row>
    <row r="797" spans="3:7" ht="14.25" customHeight="1">
      <c r="C797" s="2"/>
      <c r="D797" s="2"/>
      <c r="E797" s="2"/>
      <c r="F797" s="2"/>
      <c r="G797" s="2"/>
    </row>
    <row r="798" spans="3:7" ht="14.25" customHeight="1">
      <c r="C798" s="2"/>
      <c r="D798" s="2"/>
      <c r="E798" s="2"/>
      <c r="F798" s="2"/>
      <c r="G798" s="2"/>
    </row>
    <row r="799" spans="3:7" ht="14.25" customHeight="1">
      <c r="C799" s="2"/>
      <c r="D799" s="2"/>
      <c r="E799" s="2"/>
      <c r="F799" s="2"/>
      <c r="G799" s="2"/>
    </row>
    <row r="800" spans="3:7" ht="14.25" customHeight="1">
      <c r="C800" s="2"/>
      <c r="D800" s="2"/>
      <c r="E800" s="2"/>
      <c r="F800" s="2"/>
      <c r="G800" s="2"/>
    </row>
    <row r="801" spans="3:7" ht="14.25" customHeight="1">
      <c r="C801" s="2"/>
      <c r="D801" s="2"/>
      <c r="E801" s="2"/>
      <c r="F801" s="2"/>
      <c r="G801" s="2"/>
    </row>
    <row r="802" spans="3:7" ht="14.25" customHeight="1">
      <c r="C802" s="2"/>
      <c r="D802" s="2"/>
      <c r="E802" s="2"/>
      <c r="F802" s="2"/>
      <c r="G802" s="2"/>
    </row>
    <row r="803" spans="3:7" ht="14.25" customHeight="1">
      <c r="C803" s="2"/>
      <c r="D803" s="2"/>
      <c r="E803" s="2"/>
      <c r="F803" s="2"/>
      <c r="G803" s="2"/>
    </row>
    <row r="804" spans="3:7" ht="14.25" customHeight="1">
      <c r="C804" s="2"/>
      <c r="D804" s="2"/>
      <c r="E804" s="2"/>
      <c r="F804" s="2"/>
      <c r="G804" s="2"/>
    </row>
    <row r="805" spans="3:7" ht="14.25" customHeight="1">
      <c r="C805" s="2"/>
      <c r="D805" s="2"/>
      <c r="E805" s="2"/>
      <c r="F805" s="2"/>
      <c r="G805" s="2"/>
    </row>
    <row r="806" spans="3:7" ht="14.25" customHeight="1">
      <c r="C806" s="2"/>
      <c r="D806" s="2"/>
      <c r="E806" s="2"/>
      <c r="F806" s="2"/>
      <c r="G806" s="2"/>
    </row>
    <row r="807" spans="3:7" ht="14.25" customHeight="1">
      <c r="C807" s="2"/>
      <c r="D807" s="2"/>
      <c r="E807" s="2"/>
      <c r="F807" s="2"/>
      <c r="G807" s="2"/>
    </row>
    <row r="808" spans="3:7" ht="14.25" customHeight="1">
      <c r="C808" s="2"/>
      <c r="D808" s="2"/>
      <c r="E808" s="2"/>
      <c r="F808" s="2"/>
      <c r="G808" s="2"/>
    </row>
    <row r="809" spans="3:7" ht="14.25" customHeight="1">
      <c r="C809" s="2"/>
      <c r="D809" s="2"/>
      <c r="E809" s="2"/>
      <c r="F809" s="2"/>
      <c r="G809" s="2"/>
    </row>
    <row r="810" spans="3:7" ht="14.25" customHeight="1">
      <c r="C810" s="2"/>
      <c r="D810" s="2"/>
      <c r="E810" s="2"/>
      <c r="F810" s="2"/>
      <c r="G810" s="2"/>
    </row>
    <row r="811" spans="3:7" ht="14.25" customHeight="1">
      <c r="C811" s="2"/>
      <c r="D811" s="2"/>
      <c r="E811" s="2"/>
      <c r="F811" s="2"/>
      <c r="G811" s="2"/>
    </row>
    <row r="812" spans="3:7" ht="14.25" customHeight="1">
      <c r="C812" s="2"/>
      <c r="D812" s="2"/>
      <c r="E812" s="2"/>
      <c r="F812" s="2"/>
      <c r="G812" s="2"/>
    </row>
    <row r="813" spans="3:7" ht="14.25" customHeight="1">
      <c r="C813" s="2"/>
      <c r="D813" s="2"/>
      <c r="E813" s="2"/>
      <c r="F813" s="2"/>
      <c r="G813" s="2"/>
    </row>
    <row r="814" spans="3:7" ht="14.25" customHeight="1">
      <c r="C814" s="2"/>
      <c r="D814" s="2"/>
      <c r="E814" s="2"/>
      <c r="F814" s="2"/>
      <c r="G814" s="2"/>
    </row>
    <row r="815" spans="3:7" ht="14.25" customHeight="1">
      <c r="C815" s="2"/>
      <c r="D815" s="2"/>
      <c r="E815" s="2"/>
      <c r="F815" s="2"/>
      <c r="G815" s="2"/>
    </row>
    <row r="816" spans="3:7" ht="14.25" customHeight="1">
      <c r="C816" s="2"/>
      <c r="D816" s="2"/>
      <c r="E816" s="2"/>
      <c r="F816" s="2"/>
      <c r="G816" s="2"/>
    </row>
    <row r="817" spans="3:7" ht="14.25" customHeight="1">
      <c r="C817" s="2"/>
      <c r="D817" s="2"/>
      <c r="E817" s="2"/>
      <c r="F817" s="2"/>
      <c r="G817" s="2"/>
    </row>
    <row r="818" spans="3:7" ht="14.25" customHeight="1">
      <c r="C818" s="2"/>
      <c r="D818" s="2"/>
      <c r="E818" s="2"/>
      <c r="F818" s="2"/>
      <c r="G818" s="2"/>
    </row>
    <row r="819" spans="3:7" ht="14.25" customHeight="1">
      <c r="C819" s="2"/>
      <c r="D819" s="2"/>
      <c r="E819" s="2"/>
      <c r="F819" s="2"/>
      <c r="G819" s="2"/>
    </row>
    <row r="820" spans="3:7" ht="14.25" customHeight="1">
      <c r="C820" s="2"/>
      <c r="D820" s="2"/>
      <c r="E820" s="2"/>
      <c r="F820" s="2"/>
      <c r="G820" s="2"/>
    </row>
    <row r="821" spans="3:7" ht="14.25" customHeight="1">
      <c r="C821" s="2"/>
      <c r="D821" s="2"/>
      <c r="E821" s="2"/>
      <c r="F821" s="2"/>
      <c r="G821" s="2"/>
    </row>
    <row r="822" spans="3:7" ht="14.25" customHeight="1">
      <c r="C822" s="2"/>
      <c r="D822" s="2"/>
      <c r="E822" s="2"/>
      <c r="F822" s="2"/>
      <c r="G822" s="2"/>
    </row>
    <row r="823" spans="3:7" ht="14.25" customHeight="1">
      <c r="C823" s="2"/>
      <c r="D823" s="2"/>
      <c r="E823" s="2"/>
      <c r="F823" s="2"/>
      <c r="G823" s="2"/>
    </row>
    <row r="824" spans="3:7" ht="14.25" customHeight="1">
      <c r="C824" s="2"/>
      <c r="D824" s="2"/>
      <c r="E824" s="2"/>
      <c r="F824" s="2"/>
      <c r="G824" s="2"/>
    </row>
    <row r="825" spans="3:7" ht="14.25" customHeight="1">
      <c r="C825" s="2"/>
      <c r="D825" s="2"/>
      <c r="E825" s="2"/>
      <c r="F825" s="2"/>
      <c r="G825" s="2"/>
    </row>
    <row r="826" spans="3:7" ht="14.25" customHeight="1">
      <c r="C826" s="2"/>
      <c r="D826" s="2"/>
      <c r="E826" s="2"/>
      <c r="F826" s="2"/>
      <c r="G826" s="2"/>
    </row>
    <row r="827" spans="3:7" ht="14.25" customHeight="1">
      <c r="C827" s="2"/>
      <c r="D827" s="2"/>
      <c r="E827" s="2"/>
      <c r="F827" s="2"/>
      <c r="G827" s="2"/>
    </row>
    <row r="828" spans="3:7" ht="14.25" customHeight="1">
      <c r="C828" s="2"/>
      <c r="D828" s="2"/>
      <c r="E828" s="2"/>
      <c r="F828" s="2"/>
      <c r="G828" s="2"/>
    </row>
    <row r="829" spans="3:7" ht="14.25" customHeight="1">
      <c r="C829" s="2"/>
      <c r="D829" s="2"/>
      <c r="E829" s="2"/>
      <c r="F829" s="2"/>
      <c r="G829" s="2"/>
    </row>
    <row r="830" spans="3:7" ht="14.25" customHeight="1">
      <c r="C830" s="2"/>
      <c r="D830" s="2"/>
      <c r="E830" s="2"/>
      <c r="F830" s="2"/>
      <c r="G830" s="2"/>
    </row>
    <row r="831" spans="3:7" ht="14.25" customHeight="1">
      <c r="C831" s="2"/>
      <c r="D831" s="2"/>
      <c r="E831" s="2"/>
      <c r="F831" s="2"/>
      <c r="G831" s="2"/>
    </row>
    <row r="832" spans="3:7" ht="14.25" customHeight="1">
      <c r="C832" s="2"/>
      <c r="D832" s="2"/>
      <c r="E832" s="2"/>
      <c r="F832" s="2"/>
      <c r="G832" s="2"/>
    </row>
    <row r="833" spans="3:7" ht="14.25" customHeight="1">
      <c r="C833" s="2"/>
      <c r="D833" s="2"/>
      <c r="E833" s="2"/>
      <c r="F833" s="2"/>
      <c r="G833" s="2"/>
    </row>
    <row r="834" spans="3:7" ht="14.25" customHeight="1">
      <c r="C834" s="2"/>
      <c r="D834" s="2"/>
      <c r="E834" s="2"/>
      <c r="F834" s="2"/>
      <c r="G834" s="2"/>
    </row>
    <row r="835" spans="3:7" ht="14.25" customHeight="1">
      <c r="C835" s="2"/>
      <c r="D835" s="2"/>
      <c r="E835" s="2"/>
      <c r="F835" s="2"/>
      <c r="G835" s="2"/>
    </row>
    <row r="836" spans="3:7" ht="14.25" customHeight="1">
      <c r="C836" s="2"/>
      <c r="D836" s="2"/>
      <c r="E836" s="2"/>
      <c r="F836" s="2"/>
      <c r="G836" s="2"/>
    </row>
    <row r="837" spans="3:7" ht="14.25" customHeight="1">
      <c r="C837" s="2"/>
      <c r="D837" s="2"/>
      <c r="E837" s="2"/>
      <c r="F837" s="2"/>
      <c r="G837" s="2"/>
    </row>
    <row r="838" spans="3:7" ht="14.25" customHeight="1">
      <c r="C838" s="2"/>
      <c r="D838" s="2"/>
      <c r="E838" s="2"/>
      <c r="F838" s="2"/>
      <c r="G838" s="2"/>
    </row>
    <row r="839" spans="3:7" ht="14.25" customHeight="1">
      <c r="C839" s="2"/>
      <c r="D839" s="2"/>
      <c r="E839" s="2"/>
      <c r="F839" s="2"/>
      <c r="G839" s="2"/>
    </row>
    <row r="840" spans="3:7" ht="14.25" customHeight="1">
      <c r="C840" s="2"/>
      <c r="D840" s="2"/>
      <c r="E840" s="2"/>
      <c r="F840" s="2"/>
      <c r="G840" s="2"/>
    </row>
    <row r="841" spans="3:7" ht="14.25" customHeight="1">
      <c r="C841" s="2"/>
      <c r="D841" s="2"/>
      <c r="E841" s="2"/>
      <c r="F841" s="2"/>
      <c r="G841" s="2"/>
    </row>
    <row r="842" spans="3:7" ht="14.25" customHeight="1">
      <c r="C842" s="2"/>
      <c r="D842" s="2"/>
      <c r="E842" s="2"/>
      <c r="F842" s="2"/>
      <c r="G842" s="2"/>
    </row>
    <row r="843" spans="3:7" ht="14.25" customHeight="1">
      <c r="C843" s="2"/>
      <c r="D843" s="2"/>
      <c r="E843" s="2"/>
      <c r="F843" s="2"/>
      <c r="G843" s="2"/>
    </row>
    <row r="844" spans="3:7" ht="14.25" customHeight="1">
      <c r="C844" s="2"/>
      <c r="D844" s="2"/>
      <c r="E844" s="2"/>
      <c r="F844" s="2"/>
      <c r="G844" s="2"/>
    </row>
    <row r="845" spans="3:7" ht="14.25" customHeight="1">
      <c r="C845" s="2"/>
      <c r="D845" s="2"/>
      <c r="E845" s="2"/>
      <c r="F845" s="2"/>
      <c r="G845" s="2"/>
    </row>
    <row r="846" spans="3:7" ht="14.25" customHeight="1">
      <c r="C846" s="2"/>
      <c r="D846" s="2"/>
      <c r="E846" s="2"/>
      <c r="F846" s="2"/>
      <c r="G846" s="2"/>
    </row>
    <row r="847" spans="3:7" ht="14.25" customHeight="1">
      <c r="C847" s="2"/>
      <c r="D847" s="2"/>
      <c r="E847" s="2"/>
      <c r="F847" s="2"/>
      <c r="G847" s="2"/>
    </row>
    <row r="848" spans="3:7" ht="14.25" customHeight="1">
      <c r="C848" s="2"/>
      <c r="D848" s="2"/>
      <c r="E848" s="2"/>
      <c r="F848" s="2"/>
      <c r="G848" s="2"/>
    </row>
    <row r="849" spans="3:7" ht="14.25" customHeight="1">
      <c r="C849" s="2"/>
      <c r="D849" s="2"/>
      <c r="E849" s="2"/>
      <c r="F849" s="2"/>
      <c r="G849" s="2"/>
    </row>
    <row r="850" spans="3:7" ht="14.25" customHeight="1">
      <c r="C850" s="2"/>
      <c r="D850" s="2"/>
      <c r="E850" s="2"/>
      <c r="F850" s="2"/>
      <c r="G850" s="2"/>
    </row>
    <row r="851" spans="3:7" ht="14.25" customHeight="1">
      <c r="C851" s="2"/>
      <c r="D851" s="2"/>
      <c r="E851" s="2"/>
      <c r="F851" s="2"/>
      <c r="G851" s="2"/>
    </row>
    <row r="852" spans="3:7" ht="14.25" customHeight="1">
      <c r="C852" s="2"/>
      <c r="D852" s="2"/>
      <c r="E852" s="2"/>
      <c r="F852" s="2"/>
      <c r="G852" s="2"/>
    </row>
    <row r="853" spans="3:7" ht="14.25" customHeight="1">
      <c r="C853" s="2"/>
      <c r="D853" s="2"/>
      <c r="E853" s="2"/>
      <c r="F853" s="2"/>
      <c r="G853" s="2"/>
    </row>
    <row r="854" spans="3:7" ht="14.25" customHeight="1">
      <c r="C854" s="2"/>
      <c r="D854" s="2"/>
      <c r="E854" s="2"/>
      <c r="F854" s="2"/>
      <c r="G854" s="2"/>
    </row>
    <row r="855" spans="3:7" ht="14.25" customHeight="1">
      <c r="C855" s="2"/>
      <c r="D855" s="2"/>
      <c r="E855" s="2"/>
      <c r="F855" s="2"/>
      <c r="G855" s="2"/>
    </row>
    <row r="856" spans="3:7" ht="14.25" customHeight="1">
      <c r="C856" s="2"/>
      <c r="D856" s="2"/>
      <c r="E856" s="2"/>
      <c r="F856" s="2"/>
      <c r="G856" s="2"/>
    </row>
    <row r="857" spans="3:7" ht="14.25" customHeight="1">
      <c r="C857" s="2"/>
      <c r="D857" s="2"/>
      <c r="E857" s="2"/>
      <c r="F857" s="2"/>
      <c r="G857" s="2"/>
    </row>
    <row r="858" spans="3:7" ht="14.25" customHeight="1">
      <c r="C858" s="2"/>
      <c r="D858" s="2"/>
      <c r="E858" s="2"/>
      <c r="F858" s="2"/>
      <c r="G858" s="2"/>
    </row>
    <row r="859" spans="3:7" ht="14.25" customHeight="1">
      <c r="C859" s="2"/>
      <c r="D859" s="2"/>
      <c r="E859" s="2"/>
      <c r="F859" s="2"/>
      <c r="G859" s="2"/>
    </row>
    <row r="860" spans="3:7" ht="14.25" customHeight="1">
      <c r="C860" s="2"/>
      <c r="D860" s="2"/>
      <c r="E860" s="2"/>
      <c r="F860" s="2"/>
      <c r="G860" s="2"/>
    </row>
    <row r="861" spans="3:7" ht="14.25" customHeight="1">
      <c r="C861" s="2"/>
      <c r="D861" s="2"/>
      <c r="E861" s="2"/>
      <c r="F861" s="2"/>
      <c r="G861" s="2"/>
    </row>
    <row r="862" spans="3:7" ht="14.25" customHeight="1">
      <c r="C862" s="2"/>
      <c r="D862" s="2"/>
      <c r="E862" s="2"/>
      <c r="F862" s="2"/>
      <c r="G862" s="2"/>
    </row>
    <row r="863" spans="3:7" ht="14.25" customHeight="1">
      <c r="C863" s="2"/>
      <c r="D863" s="2"/>
      <c r="E863" s="2"/>
      <c r="F863" s="2"/>
      <c r="G863" s="2"/>
    </row>
    <row r="864" spans="3:7" ht="14.25" customHeight="1">
      <c r="C864" s="2"/>
      <c r="D864" s="2"/>
      <c r="E864" s="2"/>
      <c r="F864" s="2"/>
      <c r="G864" s="2"/>
    </row>
    <row r="865" spans="3:7" ht="14.25" customHeight="1">
      <c r="C865" s="2"/>
      <c r="D865" s="2"/>
      <c r="E865" s="2"/>
      <c r="F865" s="2"/>
      <c r="G865" s="2"/>
    </row>
    <row r="866" spans="3:7" ht="14.25" customHeight="1">
      <c r="C866" s="2"/>
      <c r="D866" s="2"/>
      <c r="E866" s="2"/>
      <c r="F866" s="2"/>
      <c r="G866" s="2"/>
    </row>
    <row r="867" spans="3:7" ht="14.25" customHeight="1">
      <c r="C867" s="2"/>
      <c r="D867" s="2"/>
      <c r="E867" s="2"/>
      <c r="F867" s="2"/>
      <c r="G867" s="2"/>
    </row>
    <row r="868" spans="3:7" ht="14.25" customHeight="1">
      <c r="C868" s="2"/>
      <c r="D868" s="2"/>
      <c r="E868" s="2"/>
      <c r="F868" s="2"/>
      <c r="G868" s="2"/>
    </row>
    <row r="869" spans="3:7" ht="14.25" customHeight="1">
      <c r="C869" s="2"/>
      <c r="D869" s="2"/>
      <c r="E869" s="2"/>
      <c r="F869" s="2"/>
      <c r="G869" s="2"/>
    </row>
    <row r="870" spans="3:7" ht="14.25" customHeight="1">
      <c r="C870" s="2"/>
      <c r="D870" s="2"/>
      <c r="E870" s="2"/>
      <c r="F870" s="2"/>
      <c r="G870" s="2"/>
    </row>
    <row r="871" spans="3:7" ht="14.25" customHeight="1">
      <c r="C871" s="2"/>
      <c r="D871" s="2"/>
      <c r="E871" s="2"/>
      <c r="F871" s="2"/>
      <c r="G871" s="2"/>
    </row>
    <row r="872" spans="3:7" ht="14.25" customHeight="1">
      <c r="C872" s="2"/>
      <c r="D872" s="2"/>
      <c r="E872" s="2"/>
      <c r="F872" s="2"/>
      <c r="G872" s="2"/>
    </row>
    <row r="873" spans="3:7" ht="14.25" customHeight="1">
      <c r="C873" s="2"/>
      <c r="D873" s="2"/>
      <c r="E873" s="2"/>
      <c r="F873" s="2"/>
      <c r="G873" s="2"/>
    </row>
    <row r="874" spans="3:7" ht="14.25" customHeight="1">
      <c r="C874" s="2"/>
      <c r="D874" s="2"/>
      <c r="E874" s="2"/>
      <c r="F874" s="2"/>
      <c r="G874" s="2"/>
    </row>
    <row r="875" spans="3:7" ht="14.25" customHeight="1">
      <c r="C875" s="2"/>
      <c r="D875" s="2"/>
      <c r="E875" s="2"/>
      <c r="F875" s="2"/>
      <c r="G875" s="2"/>
    </row>
    <row r="876" spans="3:7" ht="14.25" customHeight="1">
      <c r="C876" s="2"/>
      <c r="D876" s="2"/>
      <c r="E876" s="2"/>
      <c r="F876" s="2"/>
      <c r="G876" s="2"/>
    </row>
    <row r="877" spans="3:7" ht="14.25" customHeight="1">
      <c r="C877" s="2"/>
      <c r="D877" s="2"/>
      <c r="E877" s="2"/>
      <c r="F877" s="2"/>
      <c r="G877" s="2"/>
    </row>
    <row r="878" spans="3:7" ht="14.25" customHeight="1">
      <c r="C878" s="2"/>
      <c r="D878" s="2"/>
      <c r="E878" s="2"/>
      <c r="F878" s="2"/>
      <c r="G878" s="2"/>
    </row>
    <row r="879" spans="3:7" ht="14.25" customHeight="1">
      <c r="C879" s="2"/>
      <c r="D879" s="2"/>
      <c r="E879" s="2"/>
      <c r="F879" s="2"/>
      <c r="G879" s="2"/>
    </row>
    <row r="880" spans="3:7" ht="14.25" customHeight="1">
      <c r="C880" s="2"/>
      <c r="D880" s="2"/>
      <c r="E880" s="2"/>
      <c r="F880" s="2"/>
      <c r="G880" s="2"/>
    </row>
    <row r="881" spans="3:7" ht="14.25" customHeight="1">
      <c r="C881" s="2"/>
      <c r="D881" s="2"/>
      <c r="E881" s="2"/>
      <c r="F881" s="2"/>
      <c r="G881" s="2"/>
    </row>
    <row r="882" spans="3:7" ht="14.25" customHeight="1">
      <c r="C882" s="2"/>
      <c r="D882" s="2"/>
      <c r="E882" s="2"/>
      <c r="F882" s="2"/>
      <c r="G882" s="2"/>
    </row>
    <row r="883" spans="3:7" ht="14.25" customHeight="1">
      <c r="C883" s="2"/>
      <c r="D883" s="2"/>
      <c r="E883" s="2"/>
      <c r="F883" s="2"/>
      <c r="G883" s="2"/>
    </row>
    <row r="884" spans="3:7" ht="14.25" customHeight="1">
      <c r="C884" s="2"/>
      <c r="D884" s="2"/>
      <c r="E884" s="2"/>
      <c r="F884" s="2"/>
      <c r="G884" s="2"/>
    </row>
    <row r="885" spans="3:7" ht="14.25" customHeight="1">
      <c r="C885" s="2"/>
      <c r="D885" s="2"/>
      <c r="E885" s="2"/>
      <c r="F885" s="2"/>
      <c r="G885" s="2"/>
    </row>
    <row r="886" spans="3:7" ht="14.25" customHeight="1">
      <c r="C886" s="2"/>
      <c r="D886" s="2"/>
      <c r="E886" s="2"/>
      <c r="F886" s="2"/>
      <c r="G886" s="2"/>
    </row>
    <row r="887" spans="3:7" ht="14.25" customHeight="1">
      <c r="C887" s="2"/>
      <c r="D887" s="2"/>
      <c r="E887" s="2"/>
      <c r="F887" s="2"/>
      <c r="G887" s="2"/>
    </row>
    <row r="888" spans="3:7" ht="14.25" customHeight="1">
      <c r="C888" s="2"/>
      <c r="D888" s="2"/>
      <c r="E888" s="2"/>
      <c r="F888" s="2"/>
      <c r="G888" s="2"/>
    </row>
    <row r="889" spans="3:7" ht="14.25" customHeight="1">
      <c r="C889" s="2"/>
      <c r="D889" s="2"/>
      <c r="E889" s="2"/>
      <c r="F889" s="2"/>
      <c r="G889" s="2"/>
    </row>
    <row r="890" spans="3:7" ht="14.25" customHeight="1">
      <c r="C890" s="2"/>
      <c r="D890" s="2"/>
      <c r="E890" s="2"/>
      <c r="F890" s="2"/>
      <c r="G890" s="2"/>
    </row>
    <row r="891" spans="3:7" ht="14.25" customHeight="1">
      <c r="C891" s="2"/>
      <c r="D891" s="2"/>
      <c r="E891" s="2"/>
      <c r="F891" s="2"/>
      <c r="G891" s="2"/>
    </row>
    <row r="892" spans="3:7" ht="14.25" customHeight="1">
      <c r="C892" s="2"/>
      <c r="D892" s="2"/>
      <c r="E892" s="2"/>
      <c r="F892" s="2"/>
      <c r="G892" s="2"/>
    </row>
    <row r="893" spans="3:7" ht="14.25" customHeight="1">
      <c r="C893" s="2"/>
      <c r="D893" s="2"/>
      <c r="E893" s="2"/>
      <c r="F893" s="2"/>
      <c r="G893" s="2"/>
    </row>
    <row r="894" spans="3:7" ht="14.25" customHeight="1">
      <c r="C894" s="2"/>
      <c r="D894" s="2"/>
      <c r="E894" s="2"/>
      <c r="F894" s="2"/>
      <c r="G894" s="2"/>
    </row>
    <row r="895" spans="3:7" ht="14.25" customHeight="1">
      <c r="C895" s="2"/>
      <c r="D895" s="2"/>
      <c r="E895" s="2"/>
      <c r="F895" s="2"/>
      <c r="G895" s="2"/>
    </row>
    <row r="896" spans="3:7" ht="14.25" customHeight="1">
      <c r="C896" s="2"/>
      <c r="D896" s="2"/>
      <c r="E896" s="2"/>
      <c r="F896" s="2"/>
      <c r="G896" s="2"/>
    </row>
    <row r="897" spans="3:7" ht="14.25" customHeight="1">
      <c r="C897" s="2"/>
      <c r="D897" s="2"/>
      <c r="E897" s="2"/>
      <c r="F897" s="2"/>
      <c r="G897" s="2"/>
    </row>
    <row r="898" spans="3:7" ht="14.25" customHeight="1">
      <c r="C898" s="2"/>
      <c r="D898" s="2"/>
      <c r="E898" s="2"/>
      <c r="F898" s="2"/>
      <c r="G898" s="2"/>
    </row>
    <row r="899" spans="3:7" ht="14.25" customHeight="1">
      <c r="C899" s="2"/>
      <c r="D899" s="2"/>
      <c r="E899" s="2"/>
      <c r="F899" s="2"/>
      <c r="G899" s="2"/>
    </row>
    <row r="900" spans="3:7" ht="14.25" customHeight="1">
      <c r="C900" s="2"/>
      <c r="D900" s="2"/>
      <c r="E900" s="2"/>
      <c r="F900" s="2"/>
      <c r="G900" s="2"/>
    </row>
    <row r="901" spans="3:7" ht="14.25" customHeight="1">
      <c r="C901" s="2"/>
      <c r="D901" s="2"/>
      <c r="E901" s="2"/>
      <c r="F901" s="2"/>
      <c r="G901" s="2"/>
    </row>
    <row r="902" spans="3:7" ht="14.25" customHeight="1">
      <c r="C902" s="2"/>
      <c r="D902" s="2"/>
      <c r="E902" s="2"/>
      <c r="F902" s="2"/>
      <c r="G902" s="2"/>
    </row>
    <row r="903" spans="3:7" ht="14.25" customHeight="1">
      <c r="C903" s="2"/>
      <c r="D903" s="2"/>
      <c r="E903" s="2"/>
      <c r="F903" s="2"/>
      <c r="G903" s="2"/>
    </row>
    <row r="904" spans="3:7" ht="14.25" customHeight="1">
      <c r="C904" s="2"/>
      <c r="D904" s="2"/>
      <c r="E904" s="2"/>
      <c r="F904" s="2"/>
      <c r="G904" s="2"/>
    </row>
    <row r="905" spans="3:7" ht="14.25" customHeight="1">
      <c r="C905" s="2"/>
      <c r="D905" s="2"/>
      <c r="E905" s="2"/>
      <c r="F905" s="2"/>
      <c r="G905" s="2"/>
    </row>
    <row r="906" spans="3:7" ht="14.25" customHeight="1">
      <c r="C906" s="2"/>
      <c r="D906" s="2"/>
      <c r="E906" s="2"/>
      <c r="F906" s="2"/>
      <c r="G906" s="2"/>
    </row>
    <row r="907" spans="3:7" ht="14.25" customHeight="1">
      <c r="C907" s="2"/>
      <c r="D907" s="2"/>
      <c r="E907" s="2"/>
      <c r="F907" s="2"/>
      <c r="G907" s="2"/>
    </row>
    <row r="908" spans="3:7" ht="14.25" customHeight="1">
      <c r="C908" s="2"/>
      <c r="D908" s="2"/>
      <c r="E908" s="2"/>
      <c r="F908" s="2"/>
      <c r="G908" s="2"/>
    </row>
    <row r="909" spans="3:7" ht="14.25" customHeight="1">
      <c r="C909" s="2"/>
      <c r="D909" s="2"/>
      <c r="E909" s="2"/>
      <c r="F909" s="2"/>
      <c r="G909" s="2"/>
    </row>
    <row r="910" spans="3:7" ht="14.25" customHeight="1">
      <c r="C910" s="2"/>
      <c r="D910" s="2"/>
      <c r="E910" s="2"/>
      <c r="F910" s="2"/>
      <c r="G910" s="2"/>
    </row>
    <row r="911" spans="3:7" ht="14.25" customHeight="1">
      <c r="C911" s="2"/>
      <c r="D911" s="2"/>
      <c r="E911" s="2"/>
      <c r="F911" s="2"/>
      <c r="G911" s="2"/>
    </row>
    <row r="912" spans="3:7" ht="14.25" customHeight="1">
      <c r="C912" s="2"/>
      <c r="D912" s="2"/>
      <c r="E912" s="2"/>
      <c r="F912" s="2"/>
      <c r="G912" s="2"/>
    </row>
    <row r="913" spans="3:7" ht="14.25" customHeight="1">
      <c r="C913" s="2"/>
      <c r="D913" s="2"/>
      <c r="E913" s="2"/>
      <c r="F913" s="2"/>
      <c r="G913" s="2"/>
    </row>
    <row r="914" spans="3:7" ht="14.25" customHeight="1">
      <c r="C914" s="2"/>
      <c r="D914" s="2"/>
      <c r="E914" s="2"/>
      <c r="F914" s="2"/>
      <c r="G914" s="2"/>
    </row>
    <row r="915" spans="3:7" ht="14.25" customHeight="1">
      <c r="C915" s="2"/>
      <c r="D915" s="2"/>
      <c r="E915" s="2"/>
      <c r="F915" s="2"/>
      <c r="G915" s="2"/>
    </row>
    <row r="916" spans="3:7" ht="14.25" customHeight="1">
      <c r="C916" s="2"/>
      <c r="D916" s="2"/>
      <c r="E916" s="2"/>
      <c r="F916" s="2"/>
      <c r="G916" s="2"/>
    </row>
    <row r="917" spans="3:7" ht="14.25" customHeight="1">
      <c r="C917" s="2"/>
      <c r="D917" s="2"/>
      <c r="E917" s="2"/>
      <c r="F917" s="2"/>
      <c r="G917" s="2"/>
    </row>
    <row r="918" spans="3:7" ht="14.25" customHeight="1">
      <c r="C918" s="2"/>
      <c r="D918" s="2"/>
      <c r="E918" s="2"/>
      <c r="F918" s="2"/>
      <c r="G918" s="2"/>
    </row>
    <row r="919" spans="3:7" ht="14.25" customHeight="1">
      <c r="C919" s="2"/>
      <c r="D919" s="2"/>
      <c r="E919" s="2"/>
      <c r="F919" s="2"/>
      <c r="G919" s="2"/>
    </row>
    <row r="920" spans="3:7" ht="14.25" customHeight="1">
      <c r="C920" s="2"/>
      <c r="D920" s="2"/>
      <c r="E920" s="2"/>
      <c r="F920" s="2"/>
      <c r="G920" s="2"/>
    </row>
    <row r="921" spans="3:7" ht="14.25" customHeight="1">
      <c r="C921" s="2"/>
      <c r="D921" s="2"/>
      <c r="E921" s="2"/>
      <c r="F921" s="2"/>
      <c r="G921" s="2"/>
    </row>
    <row r="922" spans="3:7" ht="14.25" customHeight="1">
      <c r="C922" s="2"/>
      <c r="D922" s="2"/>
      <c r="E922" s="2"/>
      <c r="F922" s="2"/>
      <c r="G922" s="2"/>
    </row>
    <row r="923" spans="3:7" ht="14.25" customHeight="1">
      <c r="C923" s="2"/>
      <c r="D923" s="2"/>
      <c r="E923" s="2"/>
      <c r="F923" s="2"/>
      <c r="G923" s="2"/>
    </row>
    <row r="924" spans="3:7" ht="14.25" customHeight="1">
      <c r="C924" s="2"/>
      <c r="D924" s="2"/>
      <c r="E924" s="2"/>
      <c r="F924" s="2"/>
      <c r="G924" s="2"/>
    </row>
    <row r="925" spans="3:7" ht="14.25" customHeight="1">
      <c r="C925" s="2"/>
      <c r="D925" s="2"/>
      <c r="E925" s="2"/>
      <c r="F925" s="2"/>
      <c r="G925" s="2"/>
    </row>
    <row r="926" spans="3:7" ht="14.25" customHeight="1">
      <c r="C926" s="2"/>
      <c r="D926" s="2"/>
      <c r="E926" s="2"/>
      <c r="F926" s="2"/>
      <c r="G926" s="2"/>
    </row>
    <row r="927" spans="3:7" ht="14.25" customHeight="1">
      <c r="C927" s="2"/>
      <c r="D927" s="2"/>
      <c r="E927" s="2"/>
      <c r="F927" s="2"/>
      <c r="G927" s="2"/>
    </row>
    <row r="928" spans="3:7" ht="14.25" customHeight="1">
      <c r="C928" s="2"/>
      <c r="D928" s="2"/>
      <c r="E928" s="2"/>
      <c r="F928" s="2"/>
      <c r="G928" s="2"/>
    </row>
    <row r="929" spans="3:7" ht="14.25" customHeight="1">
      <c r="C929" s="2"/>
      <c r="D929" s="2"/>
      <c r="E929" s="2"/>
      <c r="F929" s="2"/>
      <c r="G929" s="2"/>
    </row>
    <row r="930" spans="3:7" ht="14.25" customHeight="1">
      <c r="C930" s="2"/>
      <c r="D930" s="2"/>
      <c r="E930" s="2"/>
      <c r="F930" s="2"/>
      <c r="G930" s="2"/>
    </row>
    <row r="931" spans="3:7" ht="14.25" customHeight="1">
      <c r="C931" s="2"/>
      <c r="D931" s="2"/>
      <c r="E931" s="2"/>
      <c r="F931" s="2"/>
      <c r="G931" s="2"/>
    </row>
    <row r="932" spans="3:7" ht="14.25" customHeight="1">
      <c r="C932" s="2"/>
      <c r="D932" s="2"/>
      <c r="E932" s="2"/>
      <c r="F932" s="2"/>
      <c r="G932" s="2"/>
    </row>
    <row r="933" spans="3:7" ht="14.25" customHeight="1">
      <c r="C933" s="2"/>
      <c r="D933" s="2"/>
      <c r="E933" s="2"/>
      <c r="F933" s="2"/>
      <c r="G933" s="2"/>
    </row>
    <row r="934" spans="3:7" ht="14.25" customHeight="1">
      <c r="C934" s="2"/>
      <c r="D934" s="2"/>
      <c r="E934" s="2"/>
      <c r="F934" s="2"/>
      <c r="G934" s="2"/>
    </row>
    <row r="935" spans="3:7" ht="14.25" customHeight="1">
      <c r="C935" s="2"/>
      <c r="D935" s="2"/>
      <c r="E935" s="2"/>
      <c r="F935" s="2"/>
      <c r="G935" s="2"/>
    </row>
    <row r="936" spans="3:7" ht="14.25" customHeight="1">
      <c r="C936" s="2"/>
      <c r="D936" s="2"/>
      <c r="E936" s="2"/>
      <c r="F936" s="2"/>
      <c r="G936" s="2"/>
    </row>
    <row r="937" spans="3:7" ht="14.25" customHeight="1">
      <c r="C937" s="2"/>
      <c r="D937" s="2"/>
      <c r="E937" s="2"/>
      <c r="F937" s="2"/>
      <c r="G937" s="2"/>
    </row>
    <row r="938" spans="3:7" ht="14.25" customHeight="1">
      <c r="C938" s="2"/>
      <c r="D938" s="2"/>
      <c r="E938" s="2"/>
      <c r="F938" s="2"/>
      <c r="G938" s="2"/>
    </row>
    <row r="939" spans="3:7" ht="14.25" customHeight="1">
      <c r="C939" s="2"/>
      <c r="D939" s="2"/>
      <c r="E939" s="2"/>
      <c r="F939" s="2"/>
      <c r="G939" s="2"/>
    </row>
    <row r="940" spans="3:7" ht="14.25" customHeight="1">
      <c r="C940" s="2"/>
      <c r="D940" s="2"/>
      <c r="E940" s="2"/>
      <c r="F940" s="2"/>
      <c r="G940" s="2"/>
    </row>
    <row r="941" spans="3:7" ht="14.25" customHeight="1">
      <c r="C941" s="2"/>
      <c r="D941" s="2"/>
      <c r="E941" s="2"/>
      <c r="F941" s="2"/>
      <c r="G941" s="2"/>
    </row>
    <row r="942" spans="3:7" ht="14.25" customHeight="1">
      <c r="C942" s="2"/>
      <c r="D942" s="2"/>
      <c r="E942" s="2"/>
      <c r="F942" s="2"/>
      <c r="G942" s="2"/>
    </row>
    <row r="943" spans="3:7" ht="14.25" customHeight="1">
      <c r="C943" s="2"/>
      <c r="D943" s="2"/>
      <c r="E943" s="2"/>
      <c r="F943" s="2"/>
      <c r="G943" s="2"/>
    </row>
    <row r="944" spans="3:7" ht="14.25" customHeight="1">
      <c r="C944" s="2"/>
      <c r="D944" s="2"/>
      <c r="E944" s="2"/>
      <c r="F944" s="2"/>
      <c r="G944" s="2"/>
    </row>
    <row r="945" spans="3:7" ht="14.25" customHeight="1">
      <c r="C945" s="2"/>
      <c r="D945" s="2"/>
      <c r="E945" s="2"/>
      <c r="F945" s="2"/>
      <c r="G945" s="2"/>
    </row>
    <row r="946" spans="3:7" ht="14.25" customHeight="1">
      <c r="C946" s="2"/>
      <c r="D946" s="2"/>
      <c r="E946" s="2"/>
      <c r="F946" s="2"/>
      <c r="G946" s="2"/>
    </row>
    <row r="947" spans="3:7" ht="14.25" customHeight="1">
      <c r="C947" s="2"/>
      <c r="D947" s="2"/>
      <c r="E947" s="2"/>
      <c r="F947" s="2"/>
      <c r="G947" s="2"/>
    </row>
    <row r="948" spans="3:7" ht="14.25" customHeight="1">
      <c r="C948" s="2"/>
      <c r="D948" s="2"/>
      <c r="E948" s="2"/>
      <c r="F948" s="2"/>
      <c r="G948" s="2"/>
    </row>
    <row r="949" spans="3:7" ht="14.25" customHeight="1">
      <c r="C949" s="2"/>
      <c r="D949" s="2"/>
      <c r="E949" s="2"/>
      <c r="F949" s="2"/>
      <c r="G949" s="2"/>
    </row>
    <row r="950" spans="3:7" ht="14.25" customHeight="1">
      <c r="C950" s="2"/>
      <c r="D950" s="2"/>
      <c r="E950" s="2"/>
      <c r="F950" s="2"/>
      <c r="G950" s="2"/>
    </row>
    <row r="951" spans="3:7" ht="14.25" customHeight="1">
      <c r="C951" s="2"/>
      <c r="D951" s="2"/>
      <c r="E951" s="2"/>
      <c r="F951" s="2"/>
      <c r="G951" s="2"/>
    </row>
    <row r="952" spans="3:7" ht="14.25" customHeight="1">
      <c r="C952" s="2"/>
      <c r="D952" s="2"/>
      <c r="E952" s="2"/>
      <c r="F952" s="2"/>
      <c r="G952" s="2"/>
    </row>
    <row r="953" spans="3:7" ht="14.25" customHeight="1">
      <c r="C953" s="2"/>
      <c r="D953" s="2"/>
      <c r="E953" s="2"/>
      <c r="F953" s="2"/>
      <c r="G953" s="2"/>
    </row>
    <row r="954" spans="3:7" ht="14.25" customHeight="1">
      <c r="C954" s="2"/>
      <c r="D954" s="2"/>
      <c r="E954" s="2"/>
      <c r="F954" s="2"/>
      <c r="G954" s="2"/>
    </row>
    <row r="955" spans="3:7" ht="14.25" customHeight="1">
      <c r="C955" s="2"/>
      <c r="D955" s="2"/>
      <c r="E955" s="2"/>
      <c r="F955" s="2"/>
      <c r="G955" s="2"/>
    </row>
    <row r="956" spans="3:7" ht="14.25" customHeight="1">
      <c r="C956" s="2"/>
      <c r="D956" s="2"/>
      <c r="E956" s="2"/>
      <c r="F956" s="2"/>
      <c r="G956" s="2"/>
    </row>
    <row r="957" spans="3:7" ht="14.25" customHeight="1">
      <c r="C957" s="2"/>
      <c r="D957" s="2"/>
      <c r="E957" s="2"/>
      <c r="F957" s="2"/>
      <c r="G957" s="2"/>
    </row>
    <row r="958" spans="3:7" ht="14.25" customHeight="1">
      <c r="C958" s="2"/>
      <c r="D958" s="2"/>
      <c r="E958" s="2"/>
      <c r="F958" s="2"/>
      <c r="G958" s="2"/>
    </row>
    <row r="959" spans="3:7" ht="14.25" customHeight="1">
      <c r="C959" s="2"/>
      <c r="D959" s="2"/>
      <c r="E959" s="2"/>
      <c r="F959" s="2"/>
      <c r="G959" s="2"/>
    </row>
    <row r="960" spans="3:7" ht="14.25" customHeight="1">
      <c r="C960" s="2"/>
      <c r="D960" s="2"/>
      <c r="E960" s="2"/>
      <c r="F960" s="2"/>
      <c r="G960" s="2"/>
    </row>
    <row r="961" spans="3:7" ht="14.25" customHeight="1">
      <c r="C961" s="2"/>
      <c r="D961" s="2"/>
      <c r="E961" s="2"/>
      <c r="F961" s="2"/>
      <c r="G961" s="2"/>
    </row>
    <row r="962" spans="3:7" ht="14.25" customHeight="1">
      <c r="C962" s="2"/>
      <c r="D962" s="2"/>
      <c r="E962" s="2"/>
      <c r="F962" s="2"/>
      <c r="G962" s="2"/>
    </row>
    <row r="963" spans="3:7" ht="14.25" customHeight="1">
      <c r="C963" s="2"/>
      <c r="D963" s="2"/>
      <c r="E963" s="2"/>
      <c r="F963" s="2"/>
      <c r="G963" s="2"/>
    </row>
    <row r="964" spans="3:7" ht="14.25" customHeight="1">
      <c r="C964" s="2"/>
      <c r="D964" s="2"/>
      <c r="E964" s="2"/>
      <c r="F964" s="2"/>
      <c r="G964" s="2"/>
    </row>
    <row r="965" spans="3:7" ht="14.25" customHeight="1">
      <c r="C965" s="2"/>
      <c r="D965" s="2"/>
      <c r="E965" s="2"/>
      <c r="F965" s="2"/>
      <c r="G965" s="2"/>
    </row>
    <row r="966" spans="3:7" ht="14.25" customHeight="1">
      <c r="C966" s="2"/>
      <c r="D966" s="2"/>
      <c r="E966" s="2"/>
      <c r="F966" s="2"/>
      <c r="G966" s="2"/>
    </row>
    <row r="967" spans="3:7" ht="14.25" customHeight="1">
      <c r="C967" s="2"/>
      <c r="D967" s="2"/>
      <c r="E967" s="2"/>
      <c r="F967" s="2"/>
      <c r="G967" s="2"/>
    </row>
    <row r="968" spans="3:7" ht="14.25" customHeight="1">
      <c r="C968" s="2"/>
      <c r="D968" s="2"/>
      <c r="E968" s="2"/>
      <c r="F968" s="2"/>
      <c r="G968" s="2"/>
    </row>
    <row r="969" spans="3:7" ht="14.25" customHeight="1">
      <c r="C969" s="2"/>
      <c r="D969" s="2"/>
      <c r="E969" s="2"/>
      <c r="F969" s="2"/>
      <c r="G969" s="2"/>
    </row>
    <row r="970" spans="3:7" ht="14.25" customHeight="1">
      <c r="C970" s="2"/>
      <c r="D970" s="2"/>
      <c r="E970" s="2"/>
      <c r="F970" s="2"/>
      <c r="G970" s="2"/>
    </row>
    <row r="971" spans="3:7" ht="14.25" customHeight="1">
      <c r="C971" s="2"/>
      <c r="D971" s="2"/>
      <c r="E971" s="2"/>
      <c r="F971" s="2"/>
      <c r="G971" s="2"/>
    </row>
    <row r="972" spans="3:7" ht="14.25" customHeight="1">
      <c r="C972" s="2"/>
      <c r="D972" s="2"/>
      <c r="E972" s="2"/>
      <c r="F972" s="2"/>
      <c r="G972" s="2"/>
    </row>
    <row r="973" spans="3:7" ht="14.25" customHeight="1">
      <c r="C973" s="2"/>
      <c r="D973" s="2"/>
      <c r="E973" s="2"/>
      <c r="F973" s="2"/>
      <c r="G973" s="2"/>
    </row>
    <row r="974" spans="3:7" ht="14.25" customHeight="1">
      <c r="C974" s="2"/>
      <c r="D974" s="2"/>
      <c r="E974" s="2"/>
      <c r="F974" s="2"/>
      <c r="G974" s="2"/>
    </row>
    <row r="975" spans="3:7" ht="14.25" customHeight="1">
      <c r="C975" s="2"/>
      <c r="D975" s="2"/>
      <c r="E975" s="2"/>
      <c r="F975" s="2"/>
      <c r="G975" s="2"/>
    </row>
    <row r="976" spans="3:7" ht="14.25" customHeight="1">
      <c r="C976" s="2"/>
      <c r="D976" s="2"/>
      <c r="E976" s="2"/>
      <c r="F976" s="2"/>
      <c r="G976" s="2"/>
    </row>
    <row r="977" spans="3:7" ht="14.25" customHeight="1">
      <c r="C977" s="2"/>
      <c r="D977" s="2"/>
      <c r="E977" s="2"/>
      <c r="F977" s="2"/>
      <c r="G977" s="2"/>
    </row>
    <row r="978" spans="3:7" ht="14.25" customHeight="1">
      <c r="C978" s="2"/>
      <c r="D978" s="2"/>
      <c r="E978" s="2"/>
      <c r="F978" s="2"/>
      <c r="G978" s="2"/>
    </row>
    <row r="979" spans="3:7" ht="14.25" customHeight="1">
      <c r="C979" s="2"/>
      <c r="D979" s="2"/>
      <c r="E979" s="2"/>
      <c r="F979" s="2"/>
      <c r="G979" s="2"/>
    </row>
    <row r="980" spans="3:7" ht="14.25" customHeight="1">
      <c r="C980" s="2"/>
      <c r="D980" s="2"/>
      <c r="E980" s="2"/>
      <c r="F980" s="2"/>
      <c r="G980" s="2"/>
    </row>
    <row r="981" spans="3:7" ht="14.25" customHeight="1">
      <c r="C981" s="2"/>
      <c r="D981" s="2"/>
      <c r="E981" s="2"/>
      <c r="F981" s="2"/>
      <c r="G981" s="2"/>
    </row>
    <row r="982" spans="3:7" ht="14.25" customHeight="1">
      <c r="C982" s="2"/>
      <c r="D982" s="2"/>
      <c r="E982" s="2"/>
      <c r="F982" s="2"/>
      <c r="G982" s="2"/>
    </row>
    <row r="983" spans="3:7" ht="14.25" customHeight="1">
      <c r="C983" s="2"/>
      <c r="D983" s="2"/>
      <c r="E983" s="2"/>
      <c r="F983" s="2"/>
      <c r="G983" s="2"/>
    </row>
    <row r="984" spans="3:7" ht="14.25" customHeight="1">
      <c r="C984" s="2"/>
      <c r="D984" s="2"/>
      <c r="E984" s="2"/>
      <c r="F984" s="2"/>
      <c r="G984" s="2"/>
    </row>
    <row r="985" spans="3:7" ht="14.25" customHeight="1">
      <c r="C985" s="2"/>
      <c r="D985" s="2"/>
      <c r="E985" s="2"/>
      <c r="F985" s="2"/>
      <c r="G985" s="2"/>
    </row>
    <row r="986" spans="3:7" ht="14.25" customHeight="1">
      <c r="C986" s="2"/>
      <c r="D986" s="2"/>
      <c r="E986" s="2"/>
      <c r="F986" s="2"/>
      <c r="G986" s="2"/>
    </row>
    <row r="987" spans="3:7" ht="14.25" customHeight="1">
      <c r="C987" s="2"/>
      <c r="D987" s="2"/>
      <c r="E987" s="2"/>
      <c r="F987" s="2"/>
      <c r="G987" s="2"/>
    </row>
    <row r="988" spans="3:7" ht="14.25" customHeight="1">
      <c r="C988" s="2"/>
      <c r="D988" s="2"/>
      <c r="E988" s="2"/>
      <c r="F988" s="2"/>
      <c r="G988" s="2"/>
    </row>
    <row r="989" spans="3:7" ht="14.25" customHeight="1">
      <c r="C989" s="2"/>
      <c r="D989" s="2"/>
      <c r="E989" s="2"/>
      <c r="F989" s="2"/>
      <c r="G989" s="2"/>
    </row>
    <row r="990" spans="3:7" ht="14.25" customHeight="1">
      <c r="C990" s="2"/>
      <c r="D990" s="2"/>
      <c r="E990" s="2"/>
      <c r="F990" s="2"/>
      <c r="G990" s="2"/>
    </row>
    <row r="991" spans="3:7" ht="14.25" customHeight="1">
      <c r="C991" s="2"/>
      <c r="D991" s="2"/>
      <c r="E991" s="2"/>
      <c r="F991" s="2"/>
      <c r="G991" s="2"/>
    </row>
    <row r="992" spans="3:7" ht="14.25" customHeight="1">
      <c r="C992" s="2"/>
      <c r="D992" s="2"/>
      <c r="E992" s="2"/>
      <c r="F992" s="2"/>
      <c r="G992" s="2"/>
    </row>
    <row r="993" spans="3:7" ht="14.25" customHeight="1">
      <c r="C993" s="2"/>
      <c r="D993" s="2"/>
      <c r="E993" s="2"/>
      <c r="F993" s="2"/>
      <c r="G993" s="2"/>
    </row>
    <row r="994" spans="3:7" ht="14.25" customHeight="1">
      <c r="C994" s="2"/>
      <c r="D994" s="2"/>
      <c r="E994" s="2"/>
      <c r="F994" s="2"/>
      <c r="G994" s="2"/>
    </row>
    <row r="995" spans="3:7" ht="14.25" customHeight="1">
      <c r="C995" s="2"/>
      <c r="D995" s="2"/>
      <c r="E995" s="2"/>
      <c r="F995" s="2"/>
      <c r="G995" s="2"/>
    </row>
    <row r="996" spans="3:7" ht="14.25" customHeight="1">
      <c r="C996" s="2"/>
      <c r="D996" s="2"/>
      <c r="E996" s="2"/>
      <c r="F996" s="2"/>
      <c r="G996" s="2"/>
    </row>
    <row r="997" spans="3:7" ht="14.25" customHeight="1">
      <c r="C997" s="2"/>
      <c r="D997" s="2"/>
      <c r="E997" s="2"/>
      <c r="F997" s="2"/>
      <c r="G997" s="2"/>
    </row>
    <row r="998" spans="3:7" ht="14.25" customHeight="1">
      <c r="C998" s="2"/>
      <c r="D998" s="2"/>
      <c r="E998" s="2"/>
      <c r="F998" s="2"/>
      <c r="G998" s="2"/>
    </row>
    <row r="999" spans="3:7" ht="14.25" customHeight="1">
      <c r="C999" s="2"/>
      <c r="D999" s="2"/>
      <c r="E999" s="2"/>
      <c r="F999" s="2"/>
      <c r="G999" s="2"/>
    </row>
    <row r="1000" spans="3:7" ht="14.25" customHeight="1">
      <c r="C1000" s="2"/>
      <c r="D1000" s="2"/>
      <c r="E1000" s="2"/>
      <c r="F1000" s="2"/>
      <c r="G1000" s="2"/>
    </row>
    <row r="1001" spans="3:7" ht="14.25" customHeight="1">
      <c r="C1001" s="2"/>
      <c r="D1001" s="2"/>
      <c r="E1001" s="2"/>
      <c r="F1001" s="2"/>
      <c r="G1001" s="2"/>
    </row>
    <row r="1002" spans="3:7" ht="14.25" customHeight="1">
      <c r="C1002" s="2"/>
      <c r="D1002" s="2"/>
      <c r="E1002" s="2"/>
      <c r="F1002" s="2"/>
      <c r="G1002" s="2"/>
    </row>
    <row r="1003" spans="3:7" ht="14.25" customHeight="1">
      <c r="C1003" s="2"/>
      <c r="D1003" s="2"/>
      <c r="E1003" s="2"/>
      <c r="F1003" s="2"/>
      <c r="G1003" s="2"/>
    </row>
    <row r="1004" spans="3:7" ht="14.25" customHeight="1">
      <c r="C1004" s="2"/>
      <c r="D1004" s="2"/>
      <c r="E1004" s="2"/>
      <c r="F1004" s="2"/>
      <c r="G1004" s="2"/>
    </row>
    <row r="1005" spans="3:7" ht="14.25" customHeight="1">
      <c r="C1005" s="2"/>
      <c r="D1005" s="2"/>
      <c r="E1005" s="2"/>
      <c r="F1005" s="2"/>
      <c r="G1005" s="2"/>
    </row>
    <row r="1006" spans="3:7" ht="14.25" customHeight="1">
      <c r="C1006" s="2"/>
      <c r="D1006" s="2"/>
      <c r="E1006" s="2"/>
      <c r="F1006" s="2"/>
      <c r="G1006" s="2"/>
    </row>
    <row r="1007" spans="3:7" ht="14.25" customHeight="1">
      <c r="C1007" s="2"/>
      <c r="D1007" s="2"/>
      <c r="E1007" s="2"/>
      <c r="F1007" s="2"/>
      <c r="G1007" s="2"/>
    </row>
    <row r="1008" spans="3:7" ht="14.25" customHeight="1">
      <c r="C1008" s="2"/>
      <c r="D1008" s="2"/>
      <c r="E1008" s="2"/>
      <c r="F1008" s="2"/>
      <c r="G1008" s="2"/>
    </row>
    <row r="1009" spans="3:7" ht="14.25" customHeight="1">
      <c r="C1009" s="2"/>
      <c r="D1009" s="2"/>
      <c r="E1009" s="2"/>
      <c r="F1009" s="2"/>
      <c r="G1009" s="2"/>
    </row>
    <row r="1010" spans="3:7" ht="14.25" customHeight="1">
      <c r="C1010" s="2"/>
      <c r="D1010" s="2"/>
      <c r="E1010" s="2"/>
      <c r="F1010" s="2"/>
      <c r="G1010" s="2"/>
    </row>
    <row r="1011" spans="3:7" ht="14.25" customHeight="1">
      <c r="C1011" s="2"/>
      <c r="D1011" s="2"/>
      <c r="E1011" s="2"/>
      <c r="F1011" s="2"/>
      <c r="G1011" s="2"/>
    </row>
    <row r="1012" spans="3:7" ht="14.25" customHeight="1">
      <c r="C1012" s="2"/>
      <c r="D1012" s="2"/>
      <c r="E1012" s="2"/>
      <c r="F1012" s="2"/>
      <c r="G1012" s="2"/>
    </row>
    <row r="1013" spans="3:7" ht="14.25" customHeight="1">
      <c r="C1013" s="2"/>
      <c r="D1013" s="2"/>
      <c r="E1013" s="2"/>
      <c r="F1013" s="2"/>
      <c r="G1013" s="2"/>
    </row>
    <row r="1014" spans="3:7" ht="14.25" customHeight="1">
      <c r="C1014" s="2"/>
      <c r="D1014" s="2"/>
      <c r="E1014" s="2"/>
      <c r="F1014" s="2"/>
      <c r="G1014" s="2"/>
    </row>
    <row r="1015" spans="3:7" ht="14.25" customHeight="1">
      <c r="C1015" s="2"/>
      <c r="D1015" s="2"/>
      <c r="E1015" s="2"/>
      <c r="F1015" s="2"/>
      <c r="G1015" s="2"/>
    </row>
    <row r="1016" spans="3:7" ht="14.25" customHeight="1">
      <c r="C1016" s="2"/>
      <c r="D1016" s="2"/>
      <c r="E1016" s="2"/>
      <c r="F1016" s="2"/>
      <c r="G1016" s="2"/>
    </row>
    <row r="1017" spans="3:7" ht="14.25" customHeight="1">
      <c r="C1017" s="2"/>
      <c r="D1017" s="2"/>
      <c r="E1017" s="2"/>
      <c r="F1017" s="2"/>
      <c r="G1017" s="2"/>
    </row>
    <row r="1018" spans="3:7" ht="14.25" customHeight="1">
      <c r="C1018" s="2"/>
      <c r="D1018" s="2"/>
      <c r="E1018" s="2"/>
      <c r="F1018" s="2"/>
      <c r="G1018" s="2"/>
    </row>
    <row r="1019" spans="3:7" ht="14.25" customHeight="1">
      <c r="C1019" s="2"/>
      <c r="D1019" s="2"/>
      <c r="E1019" s="2"/>
      <c r="F1019" s="2"/>
      <c r="G1019" s="2"/>
    </row>
    <row r="1020" spans="3:7" ht="14.25" customHeight="1">
      <c r="C1020" s="2"/>
      <c r="D1020" s="2"/>
      <c r="E1020" s="2"/>
      <c r="F1020" s="2"/>
      <c r="G1020" s="2"/>
    </row>
    <row r="1021" spans="3:7" ht="14.25" customHeight="1">
      <c r="C1021" s="2"/>
      <c r="D1021" s="2"/>
      <c r="E1021" s="2"/>
      <c r="F1021" s="2"/>
      <c r="G1021" s="2"/>
    </row>
    <row r="1022" spans="3:7" ht="14.25" customHeight="1">
      <c r="C1022" s="2"/>
      <c r="D1022" s="2"/>
      <c r="E1022" s="2"/>
      <c r="F1022" s="2"/>
      <c r="G1022" s="2"/>
    </row>
    <row r="1023" spans="3:7" ht="14.25" customHeight="1">
      <c r="C1023" s="2"/>
      <c r="D1023" s="2"/>
      <c r="E1023" s="2"/>
      <c r="F1023" s="2"/>
      <c r="G1023" s="2"/>
    </row>
    <row r="1024" spans="3:7" ht="14.25" customHeight="1">
      <c r="C1024" s="2"/>
      <c r="D1024" s="2"/>
      <c r="E1024" s="2"/>
      <c r="F1024" s="2"/>
      <c r="G1024" s="2"/>
    </row>
    <row r="1025" spans="3:7" ht="14.25" customHeight="1">
      <c r="C1025" s="2"/>
      <c r="D1025" s="2"/>
      <c r="E1025" s="2"/>
      <c r="F1025" s="2"/>
      <c r="G1025" s="2"/>
    </row>
    <row r="1026" spans="3:7" ht="14.25" customHeight="1">
      <c r="C1026" s="2"/>
      <c r="D1026" s="2"/>
      <c r="E1026" s="2"/>
      <c r="F1026" s="2"/>
      <c r="G1026" s="2"/>
    </row>
    <row r="1027" spans="3:7" ht="14.25" customHeight="1">
      <c r="C1027" s="2"/>
      <c r="D1027" s="2"/>
      <c r="E1027" s="2"/>
      <c r="F1027" s="2"/>
      <c r="G1027" s="2"/>
    </row>
    <row r="1028" spans="3:7" ht="14.25" customHeight="1">
      <c r="C1028" s="2"/>
      <c r="D1028" s="2"/>
      <c r="E1028" s="2"/>
      <c r="F1028" s="2"/>
      <c r="G1028" s="2"/>
    </row>
    <row r="1029" spans="3:7" ht="14.25" customHeight="1">
      <c r="C1029" s="2"/>
      <c r="D1029" s="2"/>
      <c r="E1029" s="2"/>
      <c r="F1029" s="2"/>
      <c r="G1029" s="2"/>
    </row>
    <row r="1030" spans="3:7" ht="14.25" customHeight="1">
      <c r="C1030" s="2"/>
      <c r="D1030" s="2"/>
      <c r="E1030" s="2"/>
      <c r="F1030" s="2"/>
      <c r="G1030" s="2"/>
    </row>
    <row r="1031" spans="3:7" ht="14.25" customHeight="1">
      <c r="C1031" s="2"/>
      <c r="D1031" s="2"/>
      <c r="E1031" s="2"/>
      <c r="F1031" s="2"/>
      <c r="G1031" s="2"/>
    </row>
    <row r="1032" spans="3:7" ht="14.25" customHeight="1">
      <c r="C1032" s="2"/>
      <c r="D1032" s="2"/>
      <c r="E1032" s="2"/>
      <c r="F1032" s="2"/>
      <c r="G1032" s="2"/>
    </row>
    <row r="1033" spans="3:7" ht="14.25" customHeight="1">
      <c r="C1033" s="2"/>
      <c r="D1033" s="2"/>
      <c r="E1033" s="2"/>
      <c r="F1033" s="2"/>
      <c r="G1033" s="2"/>
    </row>
    <row r="1034" spans="3:7" ht="14.25" customHeight="1">
      <c r="C1034" s="2"/>
      <c r="D1034" s="2"/>
      <c r="E1034" s="2"/>
      <c r="F1034" s="2"/>
      <c r="G1034" s="2"/>
    </row>
    <row r="1035" spans="3:7" ht="14.25" customHeight="1">
      <c r="C1035" s="2"/>
      <c r="D1035" s="2"/>
      <c r="E1035" s="2"/>
      <c r="F1035" s="2"/>
      <c r="G1035" s="2"/>
    </row>
    <row r="1036" spans="3:7" ht="14.25" customHeight="1">
      <c r="C1036" s="2"/>
      <c r="D1036" s="2"/>
      <c r="E1036" s="2"/>
      <c r="F1036" s="2"/>
      <c r="G1036" s="2"/>
    </row>
    <row r="1037" spans="3:7" ht="14.25" customHeight="1">
      <c r="C1037" s="2"/>
      <c r="D1037" s="2"/>
      <c r="E1037" s="2"/>
      <c r="F1037" s="2"/>
      <c r="G1037" s="2"/>
    </row>
    <row r="1038" spans="3:7" ht="14.25" customHeight="1">
      <c r="C1038" s="2"/>
      <c r="D1038" s="2"/>
      <c r="E1038" s="2"/>
      <c r="F1038" s="2"/>
      <c r="G1038" s="2"/>
    </row>
    <row r="1039" spans="3:7" ht="14.25" customHeight="1">
      <c r="C1039" s="2"/>
      <c r="D1039" s="2"/>
      <c r="E1039" s="2"/>
      <c r="F1039" s="2"/>
      <c r="G1039" s="2"/>
    </row>
    <row r="1040" spans="3:7" ht="14.25" customHeight="1">
      <c r="C1040" s="2"/>
      <c r="D1040" s="2"/>
      <c r="E1040" s="2"/>
      <c r="F1040" s="2"/>
      <c r="G1040" s="2"/>
    </row>
    <row r="1041" spans="3:7" ht="14.25" customHeight="1">
      <c r="C1041" s="2"/>
      <c r="D1041" s="2"/>
      <c r="E1041" s="2"/>
      <c r="F1041" s="2"/>
      <c r="G1041" s="2"/>
    </row>
    <row r="1042" spans="3:7" ht="14.25" customHeight="1">
      <c r="C1042" s="2"/>
      <c r="D1042" s="2"/>
      <c r="E1042" s="2"/>
      <c r="F1042" s="2"/>
      <c r="G1042" s="2"/>
    </row>
    <row r="1043" spans="3:7" ht="14.25" customHeight="1">
      <c r="C1043" s="2"/>
      <c r="D1043" s="2"/>
      <c r="E1043" s="2"/>
      <c r="F1043" s="2"/>
      <c r="G1043" s="2"/>
    </row>
    <row r="1044" spans="3:7" ht="14.25" customHeight="1">
      <c r="C1044" s="2"/>
      <c r="D1044" s="2"/>
      <c r="E1044" s="2"/>
      <c r="F1044" s="2"/>
      <c r="G1044" s="2"/>
    </row>
    <row r="1045" spans="3:7" ht="14.25" customHeight="1">
      <c r="C1045" s="2"/>
      <c r="D1045" s="2"/>
      <c r="E1045" s="2"/>
      <c r="F1045" s="2"/>
      <c r="G1045" s="2"/>
    </row>
    <row r="1046" spans="3:7" ht="14.25" customHeight="1">
      <c r="C1046" s="2"/>
      <c r="D1046" s="2"/>
      <c r="E1046" s="2"/>
      <c r="F1046" s="2"/>
      <c r="G1046" s="2"/>
    </row>
    <row r="1047" spans="3:7" ht="14.25" customHeight="1">
      <c r="C1047" s="2"/>
      <c r="D1047" s="2"/>
      <c r="E1047" s="2"/>
      <c r="F1047" s="2"/>
      <c r="G1047" s="2"/>
    </row>
  </sheetData>
  <mergeCells count="5">
    <mergeCell ref="B26:D26"/>
    <mergeCell ref="J5:K5"/>
    <mergeCell ref="C24:C25"/>
    <mergeCell ref="B16:B25"/>
    <mergeCell ref="C19:C20"/>
  </mergeCells>
  <conditionalFormatting sqref="D85:D88">
    <cfRule type="expression" dxfId="0" priority="1">
      <formula>AND(OR(XEX85="Surrender", XEX85="Surrender_Depreciation"), OR(D85="", D85="N/A"))</formula>
    </cfRule>
  </conditionalFormatting>
  <dataValidations count="1">
    <dataValidation allowBlank="1" showInputMessage="1" showErrorMessage="1" prompt="This is a free text box to add any additional information about the measure." sqref="D85:D88" xr:uid="{5DCB0B7C-B849-4A0D-8620-5A20A4AC88E3}"/>
  </dataValidation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148B-48CF-43F7-A56F-9E05593F142C}">
  <dimension ref="B2:M29"/>
  <sheetViews>
    <sheetView topLeftCell="B1" zoomScaleNormal="100" workbookViewId="0">
      <selection activeCell="B17" sqref="B17:D17"/>
    </sheetView>
  </sheetViews>
  <sheetFormatPr defaultRowHeight="14"/>
  <cols>
    <col min="2" max="2" width="67" customWidth="1"/>
    <col min="3" max="8" width="13.58203125" customWidth="1"/>
    <col min="9" max="9" width="12.83203125" customWidth="1"/>
    <col min="10" max="10" width="12" bestFit="1" customWidth="1"/>
    <col min="11" max="11" width="11.33203125" customWidth="1"/>
    <col min="12" max="12" width="17.58203125" bestFit="1" customWidth="1"/>
  </cols>
  <sheetData>
    <row r="2" spans="2:13" ht="18">
      <c r="B2" s="1" t="s">
        <v>642</v>
      </c>
      <c r="C2" s="241"/>
      <c r="D2" s="241"/>
      <c r="E2" s="241"/>
      <c r="F2" s="241"/>
      <c r="G2" s="292"/>
      <c r="H2" s="289"/>
    </row>
    <row r="3" spans="2:13" ht="14.5" thickBot="1">
      <c r="D3" s="289"/>
      <c r="E3" s="289"/>
      <c r="F3" s="317"/>
      <c r="G3" s="317"/>
      <c r="H3" s="289"/>
    </row>
    <row r="4" spans="2:13" ht="14.5">
      <c r="B4" s="290"/>
      <c r="C4" s="363" t="s">
        <v>350</v>
      </c>
      <c r="D4" s="364" t="s">
        <v>211</v>
      </c>
      <c r="E4" s="364" t="s">
        <v>351</v>
      </c>
      <c r="F4" s="365" t="s">
        <v>352</v>
      </c>
      <c r="G4" s="365" t="s">
        <v>30</v>
      </c>
      <c r="H4" s="366" t="s">
        <v>365</v>
      </c>
    </row>
    <row r="5" spans="2:13" ht="15">
      <c r="B5" s="291" t="s">
        <v>353</v>
      </c>
      <c r="C5" s="367" t="s">
        <v>354</v>
      </c>
      <c r="D5" s="367" t="s">
        <v>354</v>
      </c>
      <c r="E5" s="367" t="s">
        <v>354</v>
      </c>
      <c r="F5" s="367" t="s">
        <v>354</v>
      </c>
      <c r="G5" s="549" t="s">
        <v>355</v>
      </c>
      <c r="H5" s="368" t="s">
        <v>355</v>
      </c>
    </row>
    <row r="6" spans="2:13">
      <c r="B6" s="278" t="s">
        <v>364</v>
      </c>
      <c r="C6" s="286">
        <v>29639.45</v>
      </c>
      <c r="D6" s="287">
        <v>39912.334000000003</v>
      </c>
      <c r="E6" s="287">
        <v>37471.309000000001</v>
      </c>
      <c r="F6" s="493">
        <v>38097.059512691805</v>
      </c>
      <c r="G6" s="318">
        <v>40131.296944451366</v>
      </c>
      <c r="H6" s="318">
        <f>SUM('3 4 (a) Resource Changes'!I311-'3 4 (a) Resource Changes'!H311)</f>
        <v>41691.367227454699</v>
      </c>
      <c r="I6" s="303"/>
      <c r="J6" s="344"/>
      <c r="K6" s="248"/>
      <c r="L6" s="248"/>
      <c r="M6" s="248"/>
    </row>
    <row r="7" spans="2:13" ht="14.5">
      <c r="B7" s="359" t="s">
        <v>356</v>
      </c>
      <c r="C7" s="305">
        <v>-12193.079</v>
      </c>
      <c r="D7" s="306">
        <v>-12056.609</v>
      </c>
      <c r="E7" s="306">
        <v>-12223.334999999999</v>
      </c>
      <c r="F7" s="374">
        <v>-14878.012000000001</v>
      </c>
      <c r="G7" s="350">
        <v>-15696.588</v>
      </c>
      <c r="H7" s="488">
        <v>-19930.049242930469</v>
      </c>
      <c r="I7" s="343"/>
      <c r="J7" s="344"/>
      <c r="K7" s="345"/>
      <c r="L7" s="344"/>
      <c r="M7" s="248"/>
    </row>
    <row r="8" spans="2:13" ht="14.5">
      <c r="B8" s="359" t="s">
        <v>357</v>
      </c>
      <c r="C8" s="307">
        <v>289.60000000000002</v>
      </c>
      <c r="D8" s="308">
        <v>3181.625</v>
      </c>
      <c r="E8" s="308">
        <v>3309.3090000000002</v>
      </c>
      <c r="F8" s="375">
        <v>3724.866</v>
      </c>
      <c r="G8" s="351">
        <v>4435.0780000000004</v>
      </c>
      <c r="H8" s="489">
        <v>5203.596256652686</v>
      </c>
      <c r="I8" s="343"/>
      <c r="J8" s="344"/>
      <c r="K8" s="345"/>
      <c r="L8" s="344"/>
      <c r="M8" s="346"/>
    </row>
    <row r="9" spans="2:13" ht="15">
      <c r="B9" s="360" t="s">
        <v>358</v>
      </c>
      <c r="C9" s="309">
        <v>17735.970999999998</v>
      </c>
      <c r="D9" s="309">
        <v>31037.350000000002</v>
      </c>
      <c r="E9" s="309">
        <v>28557.283000000003</v>
      </c>
      <c r="F9" s="376">
        <v>26943.913512691804</v>
      </c>
      <c r="G9" s="319">
        <v>28869.787436087157</v>
      </c>
      <c r="H9" s="356">
        <f>SUM(H6:H8)</f>
        <v>26964.914241176917</v>
      </c>
      <c r="I9" s="357"/>
      <c r="J9" s="347"/>
      <c r="K9" s="345"/>
      <c r="L9" s="248"/>
      <c r="M9" s="248"/>
    </row>
    <row r="10" spans="2:13">
      <c r="B10" s="360" t="s">
        <v>359</v>
      </c>
      <c r="C10" s="310">
        <v>4260.4970000000003</v>
      </c>
      <c r="D10" s="311">
        <v>5230.4989999999998</v>
      </c>
      <c r="E10" s="311">
        <v>5224.299</v>
      </c>
      <c r="F10" s="377">
        <v>6412.3700047880147</v>
      </c>
      <c r="G10" s="320">
        <v>6423.5600618754816</v>
      </c>
      <c r="H10" s="348">
        <f>'3.4 (b) Capital Changes'!G93</f>
        <v>5920.262154200138</v>
      </c>
      <c r="I10" s="492"/>
      <c r="J10" s="346"/>
      <c r="K10" s="248"/>
      <c r="L10" s="248"/>
      <c r="M10" s="248"/>
    </row>
    <row r="11" spans="2:13" ht="16">
      <c r="B11" s="360" t="s">
        <v>372</v>
      </c>
      <c r="C11" s="310">
        <v>21996.467999999997</v>
      </c>
      <c r="D11" s="312">
        <v>36267.849000000002</v>
      </c>
      <c r="E11" s="312">
        <v>33781.582000000002</v>
      </c>
      <c r="F11" s="378">
        <v>33356.283517479817</v>
      </c>
      <c r="G11" s="319">
        <v>35293.346518793085</v>
      </c>
      <c r="H11" s="355">
        <f>SUM(H9:H10)</f>
        <v>32885.176395377057</v>
      </c>
      <c r="I11" s="303"/>
      <c r="J11" s="346"/>
      <c r="K11" s="248"/>
      <c r="L11" s="248"/>
      <c r="M11" s="248"/>
    </row>
    <row r="12" spans="2:13" ht="14.5">
      <c r="B12" s="361" t="s">
        <v>360</v>
      </c>
      <c r="C12" s="313">
        <v>-1018.614</v>
      </c>
      <c r="D12" s="314">
        <v>-1060.0150000000001</v>
      </c>
      <c r="E12" s="314">
        <v>-532.75800000000004</v>
      </c>
      <c r="F12" s="379">
        <v>-2087.5474728511563</v>
      </c>
      <c r="G12" s="321">
        <v>-2522.6047083646099</v>
      </c>
      <c r="H12" s="353">
        <f>SUM(-'3 4 (a) Resource Changes'!F311-'3 4 (a) Resource Changes'!G311)</f>
        <v>-1765.9244065292048</v>
      </c>
      <c r="I12" s="354"/>
      <c r="J12" s="346"/>
      <c r="K12" s="248"/>
      <c r="L12" s="248"/>
      <c r="M12" s="248"/>
    </row>
    <row r="13" spans="2:13" ht="16.5" thickBot="1">
      <c r="B13" s="362" t="s">
        <v>373</v>
      </c>
      <c r="C13" s="315">
        <v>20977.853999999996</v>
      </c>
      <c r="D13" s="316">
        <v>35207.834000000003</v>
      </c>
      <c r="E13" s="316">
        <v>33248.824000000001</v>
      </c>
      <c r="F13" s="380">
        <v>31268.736044628662</v>
      </c>
      <c r="G13" s="349">
        <v>32770.741810428481</v>
      </c>
      <c r="H13" s="358">
        <f>SUM(H11:H12)</f>
        <v>31119.251988847853</v>
      </c>
      <c r="I13" s="357"/>
      <c r="J13" s="303"/>
    </row>
    <row r="14" spans="2:13" ht="14.5">
      <c r="B14" s="288"/>
      <c r="C14" s="288"/>
      <c r="D14" s="288"/>
      <c r="H14" s="352"/>
    </row>
    <row r="15" spans="2:13">
      <c r="B15" s="576" t="s">
        <v>361</v>
      </c>
      <c r="C15" s="577"/>
      <c r="D15" s="577"/>
      <c r="F15" s="241"/>
      <c r="G15" s="241"/>
      <c r="H15" s="241"/>
      <c r="J15" s="303"/>
    </row>
    <row r="16" spans="2:13">
      <c r="B16" s="576" t="s">
        <v>362</v>
      </c>
      <c r="C16" s="577"/>
      <c r="D16" s="577"/>
      <c r="G16" s="304"/>
      <c r="H16" s="241"/>
    </row>
    <row r="17" spans="2:11">
      <c r="B17" s="576" t="s">
        <v>363</v>
      </c>
      <c r="C17" s="577"/>
      <c r="D17" s="577"/>
    </row>
    <row r="18" spans="2:11" ht="14.5">
      <c r="B18" s="578"/>
      <c r="C18" s="578"/>
      <c r="D18" s="578"/>
      <c r="E18" s="578"/>
      <c r="F18" s="578"/>
      <c r="G18" s="578"/>
    </row>
    <row r="19" spans="2:11">
      <c r="C19" s="343"/>
    </row>
    <row r="21" spans="2:11">
      <c r="E21" s="322"/>
    </row>
    <row r="23" spans="2:11">
      <c r="B23" s="437"/>
      <c r="C23" s="435"/>
      <c r="D23" s="435"/>
      <c r="E23" s="435"/>
      <c r="F23" s="435"/>
      <c r="G23" s="435"/>
      <c r="H23" s="435"/>
    </row>
    <row r="24" spans="2:11">
      <c r="C24" s="435"/>
      <c r="D24" s="436"/>
      <c r="E24" s="435"/>
      <c r="F24" s="435"/>
      <c r="G24" s="435"/>
      <c r="H24" s="435"/>
    </row>
    <row r="25" spans="2:11">
      <c r="B25" s="289"/>
    </row>
    <row r="29" spans="2:11">
      <c r="K29" s="303"/>
    </row>
  </sheetData>
  <mergeCells count="4">
    <mergeCell ref="B15:D15"/>
    <mergeCell ref="B16:D16"/>
    <mergeCell ref="B17:D17"/>
    <mergeCell ref="B18:G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2.58203125" defaultRowHeight="15" customHeight="1"/>
  <cols>
    <col min="1" max="1" width="2.58203125" customWidth="1"/>
    <col min="2" max="2" width="73.58203125" customWidth="1"/>
    <col min="3" max="3" width="14.08203125" customWidth="1"/>
    <col min="4" max="26" width="8" customWidth="1"/>
  </cols>
  <sheetData>
    <row r="1" spans="1:26" ht="15" customHeight="1">
      <c r="A1" s="27"/>
      <c r="B1" s="31" t="s">
        <v>209</v>
      </c>
      <c r="C1" s="3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>
      <c r="A2" s="27"/>
      <c r="B2" s="33"/>
      <c r="C2" s="34" t="s">
        <v>0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customHeight="1">
      <c r="A3" s="86"/>
      <c r="B3" s="579" t="s">
        <v>210</v>
      </c>
      <c r="C3" s="35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2.75" customHeight="1">
      <c r="A4" s="87"/>
      <c r="B4" s="580"/>
      <c r="C4" s="36" t="s">
        <v>211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" customHeight="1">
      <c r="A5" s="86"/>
      <c r="B5" s="88" t="s">
        <v>212</v>
      </c>
      <c r="C5" s="89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5" customHeight="1">
      <c r="A6" s="86"/>
      <c r="B6" s="38" t="s">
        <v>213</v>
      </c>
      <c r="C6" s="90" t="s">
        <v>214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5" customHeight="1">
      <c r="A7" s="86"/>
      <c r="B7" s="38" t="s">
        <v>215</v>
      </c>
      <c r="C7" s="46">
        <v>1649.1464355183771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5" customHeight="1">
      <c r="A8" s="86"/>
      <c r="B8" s="38" t="s">
        <v>216</v>
      </c>
      <c r="C8" s="46">
        <v>84.310299463999996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5" customHeight="1">
      <c r="A9" s="86"/>
      <c r="B9" s="39" t="s">
        <v>217</v>
      </c>
      <c r="C9" s="40">
        <v>1733.4567349823772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5" customHeight="1">
      <c r="A10" s="27"/>
      <c r="B10" s="41"/>
      <c r="C10" s="41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5" customHeight="1">
      <c r="A11" s="86"/>
      <c r="B11" s="88" t="s">
        <v>218</v>
      </c>
      <c r="C11" s="89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5" customHeight="1">
      <c r="A12" s="86"/>
      <c r="B12" s="42" t="s">
        <v>219</v>
      </c>
      <c r="C12" s="40" t="s">
        <v>214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5" customHeight="1">
      <c r="A13" s="27"/>
      <c r="B13" s="41"/>
      <c r="C13" s="41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5" customHeight="1">
      <c r="A14" s="86"/>
      <c r="B14" s="88" t="s">
        <v>220</v>
      </c>
      <c r="C14" s="89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" customHeight="1">
      <c r="A15" s="86"/>
      <c r="B15" s="91" t="s">
        <v>221</v>
      </c>
      <c r="C15" s="43" t="s">
        <v>214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5" customHeight="1">
      <c r="A16" s="86"/>
      <c r="B16" s="91" t="s">
        <v>222</v>
      </c>
      <c r="C16" s="43">
        <v>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5" customHeight="1">
      <c r="A17" s="86"/>
      <c r="B17" s="44" t="s">
        <v>223</v>
      </c>
      <c r="C17" s="45">
        <v>0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5" customHeight="1">
      <c r="A18" s="27"/>
      <c r="B18" s="41"/>
      <c r="C18" s="41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5" customHeight="1">
      <c r="A19" s="86"/>
      <c r="B19" s="88" t="s">
        <v>224</v>
      </c>
      <c r="C19" s="89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5" customHeight="1">
      <c r="A20" s="86"/>
      <c r="B20" s="92" t="s">
        <v>225</v>
      </c>
      <c r="C20" s="4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" customHeight="1">
      <c r="A21" s="86"/>
      <c r="B21" s="93" t="s">
        <v>226</v>
      </c>
      <c r="C21" s="47">
        <v>133.6435238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" customHeight="1">
      <c r="A22" s="94"/>
      <c r="B22" s="95" t="s">
        <v>227</v>
      </c>
      <c r="C22" s="48">
        <v>6.1803238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5" customHeight="1">
      <c r="A23" s="86"/>
      <c r="B23" s="50" t="s">
        <v>228</v>
      </c>
      <c r="C23" s="46">
        <v>1.415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" customHeight="1">
      <c r="A24" s="86"/>
      <c r="B24" s="50" t="s">
        <v>229</v>
      </c>
      <c r="C24" s="46">
        <v>4.7653238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" customHeight="1">
      <c r="A25" s="94"/>
      <c r="B25" s="95" t="s">
        <v>230</v>
      </c>
      <c r="C25" s="48">
        <v>93.106999999999999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5" customHeight="1">
      <c r="A26" s="86"/>
      <c r="B26" s="50" t="s">
        <v>231</v>
      </c>
      <c r="C26" s="46">
        <v>18.111999999999998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" customHeight="1">
      <c r="A27" s="86"/>
      <c r="B27" s="50" t="s">
        <v>232</v>
      </c>
      <c r="C27" s="46">
        <v>7.0749999999999993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" customHeight="1">
      <c r="A28" s="86"/>
      <c r="B28" s="50" t="s">
        <v>233</v>
      </c>
      <c r="C28" s="46">
        <v>67.92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" customHeight="1">
      <c r="A29" s="94"/>
      <c r="B29" s="95" t="s">
        <v>234</v>
      </c>
      <c r="C29" s="48">
        <v>0.3962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5" customHeight="1">
      <c r="A30" s="86"/>
      <c r="B30" s="50" t="s">
        <v>235</v>
      </c>
      <c r="C30" s="46">
        <v>0.14149999999999999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" customHeight="1">
      <c r="A31" s="86"/>
      <c r="B31" s="50" t="s">
        <v>236</v>
      </c>
      <c r="C31" s="46">
        <v>0.25469999999999998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" customHeight="1">
      <c r="A32" s="86"/>
      <c r="B32" s="95" t="s">
        <v>197</v>
      </c>
      <c r="C32" s="48">
        <v>2.83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" customHeight="1">
      <c r="A33" s="94"/>
      <c r="B33" s="50" t="s">
        <v>237</v>
      </c>
      <c r="C33" s="46">
        <v>2.83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5" customHeight="1">
      <c r="A34" s="86"/>
      <c r="B34" s="95" t="s">
        <v>238</v>
      </c>
      <c r="C34" s="48">
        <v>31.13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" customHeight="1">
      <c r="A35" s="86"/>
      <c r="B35" s="50" t="s">
        <v>239</v>
      </c>
      <c r="C35" s="46">
        <v>14.149999999999999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" customHeight="1">
      <c r="A36" s="86"/>
      <c r="B36" s="50" t="s">
        <v>240</v>
      </c>
      <c r="C36" s="46">
        <v>16.98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" customHeight="1">
      <c r="A37" s="86"/>
      <c r="B37" s="91" t="s">
        <v>241</v>
      </c>
      <c r="C37" s="43">
        <v>133.6435238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" customHeight="1">
      <c r="A38" s="86"/>
      <c r="B38" s="92" t="s">
        <v>242</v>
      </c>
      <c r="C38" s="4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" customHeight="1">
      <c r="A39" s="86"/>
      <c r="B39" s="93" t="s">
        <v>226</v>
      </c>
      <c r="C39" s="47">
        <v>1.1931279999999997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" customHeight="1">
      <c r="A40" s="94"/>
      <c r="B40" s="95" t="s">
        <v>227</v>
      </c>
      <c r="C40" s="46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5" customHeight="1">
      <c r="A41" s="86"/>
      <c r="B41" s="50" t="s">
        <v>243</v>
      </c>
      <c r="C41" s="46">
        <v>0.96672799999999981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" customHeight="1">
      <c r="A42" s="86"/>
      <c r="B42" s="50" t="s">
        <v>244</v>
      </c>
      <c r="C42" s="46">
        <v>0.22639999999999999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" customHeight="1">
      <c r="A43" s="86"/>
      <c r="B43" s="91" t="s">
        <v>245</v>
      </c>
      <c r="C43" s="43">
        <v>1.1931279999999997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" customHeight="1">
      <c r="A44" s="86"/>
      <c r="B44" s="44" t="s">
        <v>246</v>
      </c>
      <c r="C44" s="51">
        <v>134.8366518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" customHeight="1">
      <c r="A45" s="27"/>
      <c r="B45" s="41"/>
      <c r="C45" s="41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" customHeight="1">
      <c r="A46" s="86"/>
      <c r="B46" s="88" t="s">
        <v>247</v>
      </c>
      <c r="C46" s="89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" customHeight="1">
      <c r="A47" s="86"/>
      <c r="B47" s="96" t="s">
        <v>225</v>
      </c>
      <c r="C47" s="46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" customHeight="1">
      <c r="A48" s="86"/>
      <c r="B48" s="93" t="s">
        <v>248</v>
      </c>
      <c r="C48" s="52" t="s">
        <v>214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" customHeight="1">
      <c r="A49" s="94"/>
      <c r="B49" s="95" t="s">
        <v>249</v>
      </c>
      <c r="C49" s="48">
        <v>13.414199999999999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5" customHeight="1">
      <c r="A50" s="86"/>
      <c r="B50" s="50" t="s">
        <v>250</v>
      </c>
      <c r="C50" s="46">
        <v>13.414199999999999</v>
      </c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" customHeight="1">
      <c r="A51" s="86"/>
      <c r="B51" s="91" t="s">
        <v>251</v>
      </c>
      <c r="C51" s="43">
        <v>13.414199999999999</v>
      </c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" customHeight="1">
      <c r="A52" s="94"/>
      <c r="B52" s="42" t="s">
        <v>252</v>
      </c>
      <c r="C52" s="51">
        <v>13.414199999999999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5" customHeight="1">
      <c r="A54" s="86"/>
      <c r="B54" s="88" t="s">
        <v>253</v>
      </c>
      <c r="C54" s="89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" customHeight="1">
      <c r="A55" s="86"/>
      <c r="B55" s="96" t="s">
        <v>225</v>
      </c>
      <c r="C55" s="46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" customHeight="1">
      <c r="A56" s="86"/>
      <c r="B56" s="93" t="s">
        <v>254</v>
      </c>
      <c r="C56" s="47">
        <v>8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" customHeight="1">
      <c r="A57" s="86"/>
      <c r="B57" s="97" t="s">
        <v>255</v>
      </c>
      <c r="C57" s="53">
        <v>8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" customHeight="1">
      <c r="A58" s="86"/>
      <c r="B58" s="96" t="s">
        <v>225</v>
      </c>
      <c r="C58" s="4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" customHeight="1">
      <c r="A59" s="86"/>
      <c r="B59" s="93" t="s">
        <v>248</v>
      </c>
      <c r="C59" s="47">
        <v>122.07529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" customHeight="1">
      <c r="A60" s="86"/>
      <c r="B60" s="95" t="s">
        <v>230</v>
      </c>
      <c r="C60" s="48">
        <v>56.300000000000004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" customHeight="1">
      <c r="A61" s="86"/>
      <c r="B61" s="50" t="s">
        <v>256</v>
      </c>
      <c r="C61" s="46">
        <v>33.78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" customHeight="1">
      <c r="A62" s="86"/>
      <c r="B62" s="50" t="s">
        <v>257</v>
      </c>
      <c r="C62" s="46">
        <v>16.89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" customHeight="1">
      <c r="A63" s="86"/>
      <c r="B63" s="50" t="s">
        <v>258</v>
      </c>
      <c r="C63" s="46">
        <v>5.63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" customHeight="1">
      <c r="A64" s="86"/>
      <c r="B64" s="95" t="s">
        <v>234</v>
      </c>
      <c r="C64" s="48">
        <v>8.4449999999999997E-2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" customHeight="1">
      <c r="A65" s="86"/>
      <c r="B65" s="54" t="s">
        <v>259</v>
      </c>
      <c r="C65" s="46">
        <v>8.4449999999999997E-2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" customHeight="1">
      <c r="A66" s="86"/>
      <c r="B66" s="95" t="s">
        <v>260</v>
      </c>
      <c r="C66" s="48">
        <v>1.0134000000000001</v>
      </c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" customHeight="1">
      <c r="A67" s="94"/>
      <c r="B67" s="54" t="s">
        <v>261</v>
      </c>
      <c r="C67" s="46">
        <v>0.45040000000000002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5" customHeight="1">
      <c r="A68" s="86"/>
      <c r="B68" s="54" t="s">
        <v>262</v>
      </c>
      <c r="C68" s="46">
        <v>0.56300000000000006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" customHeight="1">
      <c r="A69" s="94"/>
      <c r="B69" s="95" t="s">
        <v>263</v>
      </c>
      <c r="C69" s="48">
        <v>48.361699999999999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5" customHeight="1">
      <c r="A70" s="94"/>
      <c r="B70" s="50" t="s">
        <v>264</v>
      </c>
      <c r="C70" s="55">
        <v>48.361699999999999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5" customHeight="1">
      <c r="A71" s="94"/>
      <c r="B71" s="95" t="s">
        <v>238</v>
      </c>
      <c r="C71" s="48">
        <v>16.315740000000002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5" customHeight="1">
      <c r="A72" s="94"/>
      <c r="B72" s="50" t="s">
        <v>265</v>
      </c>
      <c r="C72" s="46">
        <v>2.2520000000000002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5" customHeight="1">
      <c r="A73" s="86"/>
      <c r="B73" s="50" t="s">
        <v>266</v>
      </c>
      <c r="C73" s="46">
        <v>0.56300000000000006</v>
      </c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" customHeight="1">
      <c r="A74" s="94"/>
      <c r="B74" s="50" t="s">
        <v>267</v>
      </c>
      <c r="C74" s="46">
        <v>1.6777400000000002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5" customHeight="1">
      <c r="A75" s="86"/>
      <c r="B75" s="79" t="s">
        <v>268</v>
      </c>
      <c r="C75" s="53">
        <v>11.823</v>
      </c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" customHeight="1">
      <c r="A76" s="86"/>
      <c r="B76" s="92" t="s">
        <v>225</v>
      </c>
      <c r="C76" s="46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" customHeight="1">
      <c r="A77" s="86"/>
      <c r="B77" s="93" t="s">
        <v>269</v>
      </c>
      <c r="C77" s="56">
        <v>22.190999999999999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" customHeight="1">
      <c r="A78" s="86"/>
      <c r="B78" s="50" t="s">
        <v>270</v>
      </c>
      <c r="C78" s="46">
        <v>22.190999999999999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" customHeight="1">
      <c r="A79" s="86"/>
      <c r="B79" s="57" t="s">
        <v>271</v>
      </c>
      <c r="C79" s="43">
        <v>152.26629</v>
      </c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" customHeight="1">
      <c r="A80" s="86"/>
      <c r="B80" s="92" t="s">
        <v>272</v>
      </c>
      <c r="C80" s="46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" customHeight="1">
      <c r="A81" s="86"/>
      <c r="B81" s="93" t="s">
        <v>226</v>
      </c>
      <c r="C81" s="47">
        <v>204.53789999999998</v>
      </c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" customHeight="1">
      <c r="A82" s="86"/>
      <c r="B82" s="95" t="s">
        <v>230</v>
      </c>
      <c r="C82" s="46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" customHeight="1">
      <c r="A83" s="86"/>
      <c r="B83" s="50" t="s">
        <v>273</v>
      </c>
      <c r="C83" s="46">
        <v>4.5040000000000004</v>
      </c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" customHeight="1">
      <c r="A84" s="86"/>
      <c r="B84" s="50" t="s">
        <v>274</v>
      </c>
      <c r="C84" s="46">
        <v>179.2029</v>
      </c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" customHeight="1">
      <c r="A85" s="86"/>
      <c r="B85" s="79" t="s">
        <v>275</v>
      </c>
      <c r="C85" s="53">
        <v>20.831</v>
      </c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" customHeight="1">
      <c r="A86" s="94"/>
      <c r="B86" s="92" t="s">
        <v>242</v>
      </c>
      <c r="C86" s="46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5" customHeight="1">
      <c r="A87" s="86"/>
      <c r="B87" s="93" t="s">
        <v>269</v>
      </c>
      <c r="C87" s="47">
        <v>1.7170000000000001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" customHeight="1">
      <c r="A88" s="86"/>
      <c r="B88" s="50" t="s">
        <v>270</v>
      </c>
      <c r="C88" s="46">
        <v>1.7170000000000001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" customHeight="1">
      <c r="A89" s="86"/>
      <c r="B89" s="57" t="s">
        <v>276</v>
      </c>
      <c r="C89" s="43">
        <v>206.25489999999999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" customHeight="1">
      <c r="A90" s="86"/>
      <c r="B90" s="44" t="s">
        <v>277</v>
      </c>
      <c r="C90" s="45">
        <v>358.52118999999999</v>
      </c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" customHeight="1">
      <c r="A91" s="86"/>
      <c r="B91" s="44" t="s">
        <v>278</v>
      </c>
      <c r="C91" s="45">
        <v>358.52118999999999</v>
      </c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" customHeight="1">
      <c r="A93" s="8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" customHeight="1">
      <c r="A95" s="27"/>
      <c r="B95" s="88" t="s">
        <v>279</v>
      </c>
      <c r="C95" s="89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" customHeight="1">
      <c r="A96" s="27"/>
      <c r="B96" s="78" t="s">
        <v>280</v>
      </c>
      <c r="C96" s="71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" customHeight="1">
      <c r="A97" s="27"/>
      <c r="B97" s="59" t="s">
        <v>281</v>
      </c>
      <c r="C97" s="46">
        <v>2.0579999999999998</v>
      </c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" customHeight="1">
      <c r="A98" s="27"/>
      <c r="B98" s="98" t="s">
        <v>222</v>
      </c>
      <c r="C98" s="58">
        <v>2.0579999999999998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" customHeight="1">
      <c r="A99" s="27"/>
      <c r="B99" s="39" t="s">
        <v>282</v>
      </c>
      <c r="C99" s="40">
        <v>2.0579999999999998</v>
      </c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" customHeight="1">
      <c r="A101" s="27"/>
      <c r="B101" s="88" t="s">
        <v>283</v>
      </c>
      <c r="C101" s="89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" customHeight="1">
      <c r="A102" s="27"/>
      <c r="B102" s="96" t="s">
        <v>284</v>
      </c>
      <c r="C102" s="46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" customHeight="1">
      <c r="A103" s="27"/>
      <c r="B103" s="59" t="s">
        <v>285</v>
      </c>
      <c r="C103" s="46" t="s">
        <v>214</v>
      </c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" customHeight="1">
      <c r="A104" s="27"/>
      <c r="B104" s="59" t="s">
        <v>286</v>
      </c>
      <c r="C104" s="46" t="s">
        <v>214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" customHeight="1">
      <c r="A105" s="27"/>
      <c r="B105" s="98" t="s">
        <v>221</v>
      </c>
      <c r="C105" s="58">
        <v>0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" customHeight="1">
      <c r="A106" s="27"/>
      <c r="B106" s="96" t="s">
        <v>287</v>
      </c>
      <c r="C106" s="46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" customHeight="1">
      <c r="A107" s="27"/>
      <c r="B107" s="59" t="s">
        <v>288</v>
      </c>
      <c r="C107" s="46">
        <v>0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" customHeight="1">
      <c r="A108" s="27"/>
      <c r="B108" s="59" t="s">
        <v>289</v>
      </c>
      <c r="C108" s="46">
        <v>0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" customHeight="1">
      <c r="A109" s="27"/>
      <c r="B109" s="98" t="s">
        <v>222</v>
      </c>
      <c r="C109" s="58">
        <v>0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" customHeight="1">
      <c r="A110" s="27"/>
      <c r="B110" s="60" t="s">
        <v>290</v>
      </c>
      <c r="C110" s="51">
        <v>0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" customHeight="1">
      <c r="A111" s="27"/>
      <c r="B111" s="37"/>
      <c r="C111" s="61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" customHeight="1">
      <c r="A112" s="27"/>
      <c r="B112" s="88" t="s">
        <v>291</v>
      </c>
      <c r="C112" s="89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" customHeight="1">
      <c r="A113" s="27"/>
      <c r="B113" s="99" t="s">
        <v>292</v>
      </c>
      <c r="C113" s="89">
        <v>0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" customHeight="1">
      <c r="A114" s="27"/>
      <c r="B114" s="100" t="s">
        <v>225</v>
      </c>
      <c r="C114" s="101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" customHeight="1">
      <c r="A115" s="27"/>
      <c r="B115" s="102" t="s">
        <v>293</v>
      </c>
      <c r="C115" s="62">
        <v>4.4901552000000002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" customHeight="1">
      <c r="A116" s="27"/>
      <c r="B116" s="103" t="s">
        <v>294</v>
      </c>
      <c r="C116" s="63">
        <v>0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" customHeight="1">
      <c r="A117" s="27"/>
      <c r="B117" s="104"/>
      <c r="C117" s="64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" customHeight="1">
      <c r="A118" s="27"/>
      <c r="B118" s="103" t="s">
        <v>238</v>
      </c>
      <c r="C118" s="63">
        <v>0.28100000000000003</v>
      </c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" customHeight="1">
      <c r="A119" s="27"/>
      <c r="B119" s="104"/>
      <c r="C119" s="64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" customHeight="1">
      <c r="A120" s="27"/>
      <c r="B120" s="104"/>
      <c r="C120" s="64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" customHeight="1">
      <c r="A121" s="86"/>
      <c r="B121" s="104" t="s">
        <v>295</v>
      </c>
      <c r="C121" s="64">
        <v>0.28100000000000003</v>
      </c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" customHeight="1">
      <c r="A122" s="27"/>
      <c r="B122" s="103" t="s">
        <v>197</v>
      </c>
      <c r="C122" s="63">
        <v>0.3372</v>
      </c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" customHeight="1">
      <c r="A123" s="27"/>
      <c r="B123" s="104" t="s">
        <v>296</v>
      </c>
      <c r="C123" s="64">
        <v>0.3372</v>
      </c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" customHeight="1">
      <c r="A124" s="27"/>
      <c r="B124" s="104"/>
      <c r="C124" s="64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" customHeight="1">
      <c r="A125" s="27"/>
      <c r="B125" s="103" t="s">
        <v>227</v>
      </c>
      <c r="C125" s="63">
        <v>0.1686</v>
      </c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" customHeight="1">
      <c r="A126" s="27"/>
      <c r="B126" s="104" t="s">
        <v>297</v>
      </c>
      <c r="C126" s="64">
        <v>0.1686</v>
      </c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" customHeight="1">
      <c r="A127" s="27"/>
      <c r="B127" s="103" t="s">
        <v>260</v>
      </c>
      <c r="C127" s="63">
        <v>0.16275519999999999</v>
      </c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" customHeight="1">
      <c r="A128" s="27"/>
      <c r="B128" s="104"/>
      <c r="C128" s="64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" customHeight="1">
      <c r="A129" s="27"/>
      <c r="B129" s="104" t="s">
        <v>298</v>
      </c>
      <c r="C129" s="64">
        <v>0.16275519999999999</v>
      </c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" customHeight="1">
      <c r="A130" s="27"/>
      <c r="B130" s="103" t="s">
        <v>299</v>
      </c>
      <c r="C130" s="63">
        <v>3.5406</v>
      </c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" customHeight="1">
      <c r="A131" s="27"/>
      <c r="B131" s="104"/>
      <c r="C131" s="64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" customHeight="1">
      <c r="A132" s="27"/>
      <c r="B132" s="104" t="s">
        <v>300</v>
      </c>
      <c r="C132" s="64">
        <v>3.5406</v>
      </c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" customHeight="1">
      <c r="A133" s="27"/>
      <c r="B133" s="103"/>
      <c r="C133" s="63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" customHeight="1">
      <c r="A134" s="27"/>
      <c r="B134" s="104"/>
      <c r="C134" s="64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" customHeight="1">
      <c r="A135" s="27"/>
      <c r="B135" s="103"/>
      <c r="C135" s="63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" customHeight="1">
      <c r="A136" s="27"/>
      <c r="B136" s="104"/>
      <c r="C136" s="64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" customHeight="1">
      <c r="A137" s="27"/>
      <c r="B137" s="100" t="s">
        <v>225</v>
      </c>
      <c r="C137" s="101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" customHeight="1">
      <c r="A138" s="27"/>
      <c r="B138" s="102" t="s">
        <v>301</v>
      </c>
      <c r="C138" s="62">
        <v>0.22450776000000003</v>
      </c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" customHeight="1">
      <c r="A139" s="27"/>
      <c r="B139" s="104" t="s">
        <v>270</v>
      </c>
      <c r="C139" s="65">
        <v>0.22450776000000003</v>
      </c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" customHeight="1">
      <c r="A140" s="27"/>
      <c r="B140" s="99" t="s">
        <v>302</v>
      </c>
      <c r="C140" s="43">
        <v>4.7146629600000001</v>
      </c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" customHeight="1">
      <c r="A141" s="27"/>
      <c r="B141" s="78" t="s">
        <v>225</v>
      </c>
      <c r="C141" s="71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" customHeight="1">
      <c r="A142" s="27"/>
      <c r="B142" s="93" t="s">
        <v>303</v>
      </c>
      <c r="C142" s="47">
        <v>8</v>
      </c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" customHeight="1">
      <c r="A143" s="27"/>
      <c r="B143" s="105" t="s">
        <v>304</v>
      </c>
      <c r="C143" s="46">
        <v>8</v>
      </c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" customHeight="1">
      <c r="A144" s="27"/>
      <c r="B144" s="57" t="s">
        <v>305</v>
      </c>
      <c r="C144" s="43">
        <v>12.71466296</v>
      </c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" customHeight="1">
      <c r="A145" s="27"/>
      <c r="B145" s="92" t="s">
        <v>272</v>
      </c>
      <c r="C145" s="46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" customHeight="1">
      <c r="A146" s="27"/>
      <c r="B146" s="106" t="s">
        <v>306</v>
      </c>
      <c r="C146" s="47">
        <v>8.0928000000000004</v>
      </c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" customHeight="1">
      <c r="A147" s="27"/>
      <c r="B147" s="95" t="s">
        <v>299</v>
      </c>
      <c r="C147" s="48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" customHeight="1">
      <c r="A148" s="27"/>
      <c r="B148" s="97" t="s">
        <v>307</v>
      </c>
      <c r="C148" s="53">
        <v>8.0928000000000004</v>
      </c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" customHeight="1">
      <c r="A149" s="27"/>
      <c r="B149" s="78" t="s">
        <v>308</v>
      </c>
      <c r="C149" s="71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" customHeight="1">
      <c r="A150" s="27"/>
      <c r="B150" s="93" t="s">
        <v>301</v>
      </c>
      <c r="C150" s="47">
        <v>0.40464000000000006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" customHeight="1">
      <c r="A151" s="27"/>
      <c r="B151" s="105" t="s">
        <v>270</v>
      </c>
      <c r="C151" s="53">
        <v>0.40464000000000006</v>
      </c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" customHeight="1">
      <c r="A152" s="27"/>
      <c r="B152" s="57" t="s">
        <v>309</v>
      </c>
      <c r="C152" s="43">
        <v>8.497440000000001</v>
      </c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" customHeight="1">
      <c r="A153" s="27"/>
      <c r="B153" s="60" t="s">
        <v>310</v>
      </c>
      <c r="C153" s="51">
        <v>21.212102960000003</v>
      </c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" customHeight="1">
      <c r="A154" s="27"/>
      <c r="B154" s="60" t="s">
        <v>311</v>
      </c>
      <c r="C154" s="51">
        <v>21.212102960000003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" customHeight="1">
      <c r="A155" s="27"/>
      <c r="B155" s="66"/>
      <c r="C155" s="6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" customHeight="1">
      <c r="A156" s="27"/>
      <c r="B156" s="57" t="s">
        <v>312</v>
      </c>
      <c r="C156" s="43" t="s">
        <v>211</v>
      </c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" customHeight="1">
      <c r="A157" s="27"/>
      <c r="B157" s="68" t="s">
        <v>313</v>
      </c>
      <c r="C157" s="46" t="s">
        <v>214</v>
      </c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" customHeight="1">
      <c r="A158" s="27"/>
      <c r="B158" s="69" t="s">
        <v>314</v>
      </c>
      <c r="C158" s="46">
        <v>314.09667675999998</v>
      </c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" customHeight="1">
      <c r="A159" s="27"/>
      <c r="B159" s="69" t="s">
        <v>315</v>
      </c>
      <c r="C159" s="46">
        <v>215.94546800000001</v>
      </c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" customHeight="1">
      <c r="A160" s="27"/>
      <c r="B160" s="107" t="s">
        <v>316</v>
      </c>
      <c r="C160" s="58">
        <v>530.04214475999993</v>
      </c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" customHeight="1">
      <c r="A161" s="27"/>
      <c r="B161" s="70"/>
      <c r="C161" s="61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" customHeight="1">
      <c r="A162" s="27"/>
      <c r="B162" s="57" t="s">
        <v>317</v>
      </c>
      <c r="C162" s="43" t="s">
        <v>211</v>
      </c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" customHeight="1">
      <c r="A163" s="27"/>
      <c r="B163" s="68" t="s">
        <v>318</v>
      </c>
      <c r="C163" s="71" t="s">
        <v>214</v>
      </c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" customHeight="1">
      <c r="A164" s="86"/>
      <c r="B164" s="69" t="s">
        <v>319</v>
      </c>
      <c r="C164" s="46">
        <v>1963.2431122783771</v>
      </c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" customHeight="1">
      <c r="A165" s="86"/>
      <c r="B165" s="69" t="s">
        <v>320</v>
      </c>
      <c r="C165" s="46">
        <v>300.25576746399997</v>
      </c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" customHeight="1">
      <c r="A166" s="86"/>
      <c r="B166" s="107" t="s">
        <v>321</v>
      </c>
      <c r="C166" s="58">
        <v>2263.4988797423771</v>
      </c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" customHeight="1">
      <c r="A167" s="86"/>
      <c r="B167" s="68" t="s">
        <v>322</v>
      </c>
      <c r="C167" s="46" t="s">
        <v>214</v>
      </c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" customHeight="1">
      <c r="A168" s="27"/>
      <c r="B168" s="69" t="s">
        <v>323</v>
      </c>
      <c r="C168" s="46" t="s">
        <v>214</v>
      </c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" customHeight="1">
      <c r="A169" s="86"/>
      <c r="B169" s="69" t="s">
        <v>324</v>
      </c>
      <c r="C169" s="46" t="s">
        <v>214</v>
      </c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" customHeight="1">
      <c r="A170" s="86"/>
      <c r="B170" s="98" t="s">
        <v>325</v>
      </c>
      <c r="C170" s="58" t="s">
        <v>214</v>
      </c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" customHeight="1">
      <c r="A171" s="86"/>
      <c r="B171" s="68" t="s">
        <v>326</v>
      </c>
      <c r="C171" s="46" t="s">
        <v>214</v>
      </c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" customHeight="1">
      <c r="A172" s="86"/>
      <c r="B172" s="69" t="s">
        <v>327</v>
      </c>
      <c r="C172" s="46">
        <v>1963.2431122783771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" customHeight="1">
      <c r="A173" s="86"/>
      <c r="B173" s="72" t="s">
        <v>328</v>
      </c>
      <c r="C173" s="46">
        <v>300.25576746399997</v>
      </c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" customHeight="1">
      <c r="A174" s="86"/>
      <c r="B174" s="73" t="s">
        <v>329</v>
      </c>
      <c r="C174" s="51">
        <v>2263.4988797423771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" customHeight="1">
      <c r="A175" s="86"/>
      <c r="B175" s="29"/>
      <c r="C175" s="61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" customHeight="1">
      <c r="A176" s="27"/>
      <c r="B176" s="29"/>
      <c r="C176" s="74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" customHeight="1">
      <c r="A177" s="27"/>
      <c r="B177" s="75"/>
      <c r="C177" s="74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" customHeight="1">
      <c r="A178" s="27"/>
      <c r="B178" s="76" t="s">
        <v>330</v>
      </c>
      <c r="C178" s="7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" customHeight="1">
      <c r="A179" s="27"/>
      <c r="B179" s="78" t="s">
        <v>331</v>
      </c>
      <c r="C179" s="7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" customHeight="1">
      <c r="A180" s="27"/>
      <c r="B180" s="79" t="s">
        <v>332</v>
      </c>
      <c r="C180" s="7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" customHeight="1">
      <c r="A181" s="27"/>
      <c r="B181" s="78" t="s">
        <v>333</v>
      </c>
      <c r="C181" s="7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" customHeight="1">
      <c r="A182" s="27"/>
      <c r="B182" s="79" t="s">
        <v>332</v>
      </c>
      <c r="C182" s="74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" customHeight="1">
      <c r="A183" s="27"/>
      <c r="B183" s="78" t="s">
        <v>334</v>
      </c>
      <c r="C183" s="61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" customHeight="1">
      <c r="A184" s="27"/>
      <c r="B184" s="79" t="s">
        <v>332</v>
      </c>
      <c r="C184" s="61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" customHeight="1">
      <c r="A185" s="27"/>
      <c r="B185" s="78" t="s">
        <v>335</v>
      </c>
      <c r="C185" s="61"/>
      <c r="D185" s="7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" customHeight="1">
      <c r="A186" s="86"/>
      <c r="B186" s="79" t="s">
        <v>332</v>
      </c>
      <c r="C186" s="61"/>
      <c r="D186" s="7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" customHeight="1">
      <c r="A187" s="86"/>
      <c r="B187" s="27"/>
      <c r="C187" s="61"/>
      <c r="D187" s="7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" customHeight="1">
      <c r="A188" s="86"/>
      <c r="B188" s="80"/>
      <c r="C188" s="61"/>
      <c r="D188" s="7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" customHeight="1">
      <c r="A189" s="86"/>
      <c r="B189" s="81"/>
      <c r="C189" s="61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" customHeight="1">
      <c r="A190" s="27"/>
      <c r="B190" s="27" t="s">
        <v>336</v>
      </c>
      <c r="C190" s="61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" customHeight="1">
      <c r="A191" s="27"/>
      <c r="B191" s="27" t="s">
        <v>337</v>
      </c>
      <c r="C191" s="61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" customHeight="1">
      <c r="A192" s="27"/>
      <c r="B192" s="27" t="s">
        <v>338</v>
      </c>
      <c r="C192" s="61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" customHeight="1">
      <c r="A193" s="27"/>
      <c r="B193" s="37"/>
      <c r="C193" s="61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" customHeight="1">
      <c r="A194" s="27"/>
      <c r="B194" s="82"/>
      <c r="C194" s="61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" customHeight="1">
      <c r="A195" s="27"/>
      <c r="B195" s="82"/>
      <c r="C195" s="61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" customHeight="1">
      <c r="A196" s="27"/>
      <c r="B196" s="82"/>
      <c r="C196" s="61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" customHeight="1">
      <c r="A197" s="27"/>
      <c r="B197" s="82"/>
      <c r="C197" s="61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" customHeight="1">
      <c r="A198" s="27"/>
      <c r="B198" s="37"/>
      <c r="C198" s="61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" customHeight="1">
      <c r="A199" s="27"/>
      <c r="B199" s="37"/>
      <c r="C199" s="61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2.75" customHeight="1">
      <c r="A200" s="27"/>
      <c r="B200" s="37"/>
      <c r="C200" s="61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" customHeight="1">
      <c r="A201" s="27"/>
      <c r="B201" s="37"/>
      <c r="C201" s="61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" customHeight="1">
      <c r="A202" s="27"/>
      <c r="B202" s="37"/>
      <c r="C202" s="61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" customHeight="1">
      <c r="A203" s="27"/>
      <c r="B203" s="37"/>
      <c r="C203" s="61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" customHeight="1">
      <c r="A204" s="27"/>
      <c r="B204" s="37"/>
      <c r="C204" s="61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2.75" customHeight="1">
      <c r="A205" s="27"/>
      <c r="B205" s="37"/>
      <c r="C205" s="61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2.75" customHeight="1">
      <c r="A206" s="27"/>
      <c r="B206" s="37"/>
      <c r="C206" s="61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2.75" customHeight="1">
      <c r="A207" s="27"/>
      <c r="B207" s="37"/>
      <c r="C207" s="61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2.75" customHeight="1">
      <c r="A208" s="27"/>
      <c r="B208" s="37"/>
      <c r="C208" s="61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2.75" customHeight="1">
      <c r="A209" s="27"/>
      <c r="B209" s="37"/>
      <c r="C209" s="61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2.75" customHeight="1">
      <c r="A210" s="27"/>
      <c r="B210" s="37"/>
      <c r="C210" s="61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2.75" customHeight="1">
      <c r="A211" s="27"/>
      <c r="B211" s="37"/>
      <c r="C211" s="61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2.75" customHeight="1">
      <c r="A212" s="27"/>
      <c r="B212" s="37"/>
      <c r="C212" s="61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2.75" customHeight="1">
      <c r="A213" s="27"/>
      <c r="B213" s="37"/>
      <c r="C213" s="61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2.75" customHeight="1">
      <c r="A214" s="27"/>
      <c r="B214" s="37"/>
      <c r="C214" s="61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2.75" customHeight="1">
      <c r="A215" s="27"/>
      <c r="B215" s="37"/>
      <c r="C215" s="61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2.75" customHeight="1">
      <c r="A216" s="27"/>
      <c r="B216" s="37"/>
      <c r="C216" s="61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2.75" customHeight="1">
      <c r="A217" s="27"/>
      <c r="B217" s="37"/>
      <c r="C217" s="61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2.75" customHeight="1">
      <c r="A218" s="27"/>
      <c r="B218" s="37"/>
      <c r="C218" s="61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2.75" customHeight="1">
      <c r="A219" s="27"/>
      <c r="B219" s="37"/>
      <c r="C219" s="61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2.75" customHeight="1">
      <c r="A220" s="27"/>
      <c r="B220" s="37"/>
      <c r="C220" s="61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2.75" customHeight="1">
      <c r="A221" s="27"/>
      <c r="B221" s="37"/>
      <c r="C221" s="61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2.75" customHeight="1">
      <c r="A222" s="27"/>
      <c r="B222" s="37"/>
      <c r="C222" s="61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2.75" customHeight="1">
      <c r="A223" s="27"/>
      <c r="B223" s="37"/>
      <c r="C223" s="61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2.75" customHeight="1">
      <c r="A224" s="27"/>
      <c r="B224" s="37"/>
      <c r="C224" s="61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2.75" customHeight="1">
      <c r="A225" s="27"/>
      <c r="B225" s="37"/>
      <c r="C225" s="61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2.75" customHeight="1">
      <c r="A226" s="27"/>
      <c r="B226" s="37"/>
      <c r="C226" s="61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2.75" customHeight="1">
      <c r="A227" s="27"/>
      <c r="B227" s="37"/>
      <c r="C227" s="61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2.75" customHeight="1">
      <c r="A228" s="27"/>
      <c r="B228" s="37"/>
      <c r="C228" s="61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2.75" customHeight="1">
      <c r="A229" s="27"/>
      <c r="B229" s="37"/>
      <c r="C229" s="61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2.75" customHeight="1">
      <c r="A230" s="27"/>
      <c r="B230" s="37"/>
      <c r="C230" s="61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2.75" customHeight="1">
      <c r="A231" s="27"/>
      <c r="B231" s="37"/>
      <c r="C231" s="61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2.75" customHeight="1">
      <c r="A232" s="27"/>
      <c r="B232" s="37"/>
      <c r="C232" s="61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2.75" customHeight="1">
      <c r="A233" s="27"/>
      <c r="B233" s="37"/>
      <c r="C233" s="61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2.75" customHeight="1">
      <c r="A234" s="27"/>
      <c r="B234" s="37"/>
      <c r="C234" s="61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2.75" customHeight="1">
      <c r="A235" s="27"/>
      <c r="B235" s="37"/>
      <c r="C235" s="61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2.75" customHeight="1">
      <c r="A236" s="27"/>
      <c r="B236" s="37"/>
      <c r="C236" s="61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2.75" customHeight="1">
      <c r="A237" s="27"/>
      <c r="B237" s="37"/>
      <c r="C237" s="61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2.75" customHeight="1">
      <c r="A238" s="27"/>
      <c r="B238" s="37"/>
      <c r="C238" s="61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2.75" customHeight="1">
      <c r="A239" s="27"/>
      <c r="B239" s="37"/>
      <c r="C239" s="61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2.75" customHeight="1">
      <c r="A240" s="27"/>
      <c r="B240" s="37"/>
      <c r="C240" s="61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2.75" customHeight="1">
      <c r="A241" s="27"/>
      <c r="B241" s="37"/>
      <c r="C241" s="61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2.75" customHeight="1">
      <c r="A242" s="27"/>
      <c r="B242" s="37"/>
      <c r="C242" s="61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2.75" customHeight="1">
      <c r="A243" s="27"/>
      <c r="B243" s="37"/>
      <c r="C243" s="61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2.75" customHeight="1">
      <c r="A244" s="27"/>
      <c r="B244" s="37"/>
      <c r="C244" s="61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2.75" customHeight="1">
      <c r="A245" s="27"/>
      <c r="B245" s="37"/>
      <c r="C245" s="61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2.75" customHeight="1">
      <c r="A246" s="27"/>
      <c r="B246" s="37"/>
      <c r="C246" s="61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2.75" customHeight="1">
      <c r="A247" s="27"/>
      <c r="B247" s="37"/>
      <c r="C247" s="61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2.75" customHeight="1">
      <c r="A248" s="27"/>
      <c r="B248" s="37"/>
      <c r="C248" s="61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2.75" customHeight="1">
      <c r="A249" s="27"/>
      <c r="B249" s="37"/>
      <c r="C249" s="61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2.75" customHeight="1">
      <c r="A250" s="27"/>
      <c r="B250" s="37"/>
      <c r="C250" s="61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2.75" customHeight="1">
      <c r="A251" s="27"/>
      <c r="B251" s="37"/>
      <c r="C251" s="61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2.75" customHeight="1">
      <c r="A252" s="27"/>
      <c r="B252" s="37"/>
      <c r="C252" s="61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2.75" customHeight="1">
      <c r="A253" s="27"/>
      <c r="B253" s="37"/>
      <c r="C253" s="61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2.75" customHeight="1">
      <c r="A254" s="27"/>
      <c r="B254" s="37"/>
      <c r="C254" s="61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2.75" customHeight="1">
      <c r="A255" s="27"/>
      <c r="B255" s="37"/>
      <c r="C255" s="61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2.75" customHeight="1">
      <c r="A256" s="27"/>
      <c r="B256" s="37"/>
      <c r="C256" s="61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2.75" customHeight="1">
      <c r="A257" s="27"/>
      <c r="B257" s="37"/>
      <c r="C257" s="61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2.75" customHeight="1">
      <c r="A258" s="27"/>
      <c r="B258" s="37"/>
      <c r="C258" s="61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2.75" customHeight="1">
      <c r="A259" s="27"/>
      <c r="B259" s="37"/>
      <c r="C259" s="61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2.75" customHeight="1">
      <c r="A260" s="27"/>
      <c r="B260" s="37"/>
      <c r="C260" s="61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2.75" customHeight="1">
      <c r="A261" s="27"/>
      <c r="B261" s="37"/>
      <c r="C261" s="61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2.75" customHeight="1">
      <c r="A262" s="27"/>
      <c r="B262" s="37"/>
      <c r="C262" s="61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2.75" customHeight="1">
      <c r="A263" s="27"/>
      <c r="B263" s="37"/>
      <c r="C263" s="61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2.75" customHeight="1">
      <c r="A264" s="27"/>
      <c r="B264" s="37"/>
      <c r="C264" s="61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2.75" customHeight="1">
      <c r="A265" s="27"/>
      <c r="B265" s="37"/>
      <c r="C265" s="61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2.75" customHeight="1">
      <c r="A266" s="27"/>
      <c r="B266" s="37"/>
      <c r="C266" s="61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2.75" customHeight="1">
      <c r="A267" s="27"/>
      <c r="B267" s="37"/>
      <c r="C267" s="61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2.75" customHeight="1">
      <c r="A268" s="27"/>
      <c r="B268" s="37"/>
      <c r="C268" s="61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2.75" customHeight="1">
      <c r="A269" s="27"/>
      <c r="B269" s="37"/>
      <c r="C269" s="61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2.75" customHeight="1">
      <c r="A270" s="27"/>
      <c r="B270" s="37"/>
      <c r="C270" s="61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2.75" customHeight="1">
      <c r="A271" s="27"/>
      <c r="B271" s="37"/>
      <c r="C271" s="61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2.75" customHeight="1">
      <c r="A272" s="27"/>
      <c r="B272" s="37"/>
      <c r="C272" s="61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2.75" customHeight="1">
      <c r="A273" s="27"/>
      <c r="B273" s="37"/>
      <c r="C273" s="61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2.75" customHeight="1">
      <c r="A274" s="27"/>
      <c r="B274" s="37"/>
      <c r="C274" s="61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2.75" customHeight="1">
      <c r="A275" s="27"/>
      <c r="B275" s="37"/>
      <c r="C275" s="61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2.75" customHeight="1">
      <c r="A276" s="27"/>
      <c r="B276" s="37"/>
      <c r="C276" s="61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2.75" customHeight="1">
      <c r="A277" s="27"/>
      <c r="B277" s="37"/>
      <c r="C277" s="61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2.75" customHeight="1">
      <c r="A278" s="27"/>
      <c r="B278" s="37"/>
      <c r="C278" s="61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2.75" customHeight="1">
      <c r="A279" s="27"/>
      <c r="B279" s="37"/>
      <c r="C279" s="61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2.75" customHeight="1">
      <c r="A280" s="27"/>
      <c r="B280" s="37"/>
      <c r="C280" s="61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2.75" customHeight="1">
      <c r="A281" s="27"/>
      <c r="B281" s="37"/>
      <c r="C281" s="61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2.75" customHeight="1">
      <c r="A282" s="27"/>
      <c r="B282" s="37"/>
      <c r="C282" s="61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2.75" customHeight="1">
      <c r="A283" s="27"/>
      <c r="B283" s="37"/>
      <c r="C283" s="61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2.75" customHeight="1">
      <c r="A284" s="27"/>
      <c r="B284" s="37"/>
      <c r="C284" s="61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2.75" customHeight="1">
      <c r="A285" s="27"/>
      <c r="B285" s="37"/>
      <c r="C285" s="61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2.75" customHeight="1">
      <c r="A286" s="27"/>
      <c r="B286" s="37"/>
      <c r="C286" s="61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2.75" customHeight="1">
      <c r="A287" s="27"/>
      <c r="B287" s="37"/>
      <c r="C287" s="61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2.75" customHeight="1">
      <c r="A288" s="27"/>
      <c r="B288" s="37"/>
      <c r="C288" s="61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2.75" customHeight="1">
      <c r="A289" s="27"/>
      <c r="B289" s="37"/>
      <c r="C289" s="61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2.75" customHeight="1">
      <c r="A290" s="27"/>
      <c r="B290" s="37"/>
      <c r="C290" s="61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2.75" customHeight="1">
      <c r="A291" s="27"/>
      <c r="B291" s="37"/>
      <c r="C291" s="61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2.75" customHeight="1">
      <c r="A292" s="27"/>
      <c r="B292" s="37"/>
      <c r="C292" s="61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2.75" customHeight="1">
      <c r="A293" s="27"/>
      <c r="B293" s="37"/>
      <c r="C293" s="61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2.75" customHeight="1">
      <c r="A294" s="27"/>
      <c r="B294" s="37"/>
      <c r="C294" s="61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2.75" customHeight="1">
      <c r="A295" s="27"/>
      <c r="B295" s="37"/>
      <c r="C295" s="61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2.75" customHeight="1">
      <c r="A296" s="27"/>
      <c r="B296" s="37"/>
      <c r="C296" s="61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2.75" customHeight="1">
      <c r="A297" s="27"/>
      <c r="B297" s="37"/>
      <c r="C297" s="61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2.75" customHeight="1">
      <c r="A298" s="27"/>
      <c r="B298" s="37"/>
      <c r="C298" s="61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2.75" customHeight="1">
      <c r="A299" s="27"/>
      <c r="B299" s="37"/>
      <c r="C299" s="61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2.75" customHeight="1">
      <c r="A300" s="27"/>
      <c r="B300" s="37"/>
      <c r="C300" s="61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2.75" customHeight="1">
      <c r="A301" s="27"/>
      <c r="B301" s="37"/>
      <c r="C301" s="61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2.75" customHeight="1">
      <c r="A302" s="27"/>
      <c r="B302" s="37"/>
      <c r="C302" s="61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2.75" customHeight="1">
      <c r="A303" s="27"/>
      <c r="B303" s="37"/>
      <c r="C303" s="61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2.75" customHeight="1">
      <c r="A304" s="27"/>
      <c r="B304" s="37"/>
      <c r="C304" s="61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2.75" customHeight="1">
      <c r="A305" s="27"/>
      <c r="B305" s="37"/>
      <c r="C305" s="61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2.75" customHeight="1">
      <c r="A306" s="27"/>
      <c r="B306" s="37"/>
      <c r="C306" s="61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2.75" customHeight="1">
      <c r="A307" s="27"/>
      <c r="B307" s="37"/>
      <c r="C307" s="61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2.75" customHeight="1">
      <c r="A308" s="27"/>
      <c r="B308" s="37"/>
      <c r="C308" s="61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2.75" customHeight="1">
      <c r="A309" s="27"/>
      <c r="B309" s="37"/>
      <c r="C309" s="61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2.75" customHeight="1">
      <c r="A310" s="27"/>
      <c r="B310" s="37"/>
      <c r="C310" s="61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2.75" customHeight="1">
      <c r="A311" s="27"/>
      <c r="B311" s="37"/>
      <c r="C311" s="61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2.75" customHeight="1">
      <c r="A312" s="27"/>
      <c r="B312" s="37"/>
      <c r="C312" s="61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2.75" customHeight="1">
      <c r="A313" s="27"/>
      <c r="B313" s="37"/>
      <c r="C313" s="61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2.75" customHeight="1">
      <c r="A314" s="27"/>
      <c r="B314" s="37"/>
      <c r="C314" s="61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2.75" customHeight="1">
      <c r="A315" s="27"/>
      <c r="B315" s="37"/>
      <c r="C315" s="61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2.75" customHeight="1">
      <c r="A316" s="27"/>
      <c r="B316" s="37"/>
      <c r="C316" s="61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2.75" customHeight="1">
      <c r="A317" s="27"/>
      <c r="B317" s="37"/>
      <c r="C317" s="61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2.75" customHeight="1">
      <c r="A318" s="27"/>
      <c r="B318" s="37"/>
      <c r="C318" s="61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2.75" customHeight="1">
      <c r="A319" s="27"/>
      <c r="B319" s="37"/>
      <c r="C319" s="61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2.75" customHeight="1">
      <c r="A320" s="27"/>
      <c r="B320" s="37"/>
      <c r="C320" s="61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2.75" customHeight="1">
      <c r="A321" s="27"/>
      <c r="B321" s="37"/>
      <c r="C321" s="61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2.75" customHeight="1">
      <c r="A322" s="27"/>
      <c r="B322" s="37"/>
      <c r="C322" s="61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2.75" customHeight="1">
      <c r="A323" s="27"/>
      <c r="B323" s="37"/>
      <c r="C323" s="61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2.75" customHeight="1">
      <c r="A324" s="27"/>
      <c r="B324" s="37"/>
      <c r="C324" s="61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2.75" customHeight="1">
      <c r="A325" s="27"/>
      <c r="B325" s="37"/>
      <c r="C325" s="61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2.75" customHeight="1">
      <c r="A326" s="27"/>
      <c r="B326" s="37"/>
      <c r="C326" s="61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2.75" customHeight="1">
      <c r="A327" s="27"/>
      <c r="B327" s="37"/>
      <c r="C327" s="61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2.75" customHeight="1">
      <c r="A328" s="27"/>
      <c r="B328" s="37"/>
      <c r="C328" s="61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2.75" customHeight="1">
      <c r="A329" s="27"/>
      <c r="B329" s="37"/>
      <c r="C329" s="61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2.75" customHeight="1">
      <c r="A330" s="27"/>
      <c r="B330" s="37"/>
      <c r="C330" s="61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2.75" customHeight="1">
      <c r="A331" s="27"/>
      <c r="B331" s="37"/>
      <c r="C331" s="61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2.75" customHeight="1">
      <c r="A332" s="27"/>
      <c r="B332" s="37"/>
      <c r="C332" s="61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2.75" customHeight="1">
      <c r="A333" s="27"/>
      <c r="B333" s="37"/>
      <c r="C333" s="61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2.75" customHeight="1">
      <c r="A334" s="27"/>
      <c r="B334" s="37"/>
      <c r="C334" s="61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2.75" customHeight="1">
      <c r="A335" s="27"/>
      <c r="B335" s="37"/>
      <c r="C335" s="61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2.75" customHeight="1">
      <c r="A336" s="27"/>
      <c r="B336" s="37"/>
      <c r="C336" s="61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2.75" customHeight="1">
      <c r="A337" s="27"/>
      <c r="B337" s="37"/>
      <c r="C337" s="61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2.75" customHeight="1">
      <c r="A338" s="27"/>
      <c r="B338" s="37"/>
      <c r="C338" s="61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2.75" customHeight="1">
      <c r="A339" s="27"/>
      <c r="B339" s="37"/>
      <c r="C339" s="61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2.75" customHeight="1">
      <c r="A340" s="27"/>
      <c r="B340" s="37"/>
      <c r="C340" s="61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2.75" customHeight="1">
      <c r="A341" s="27"/>
      <c r="B341" s="37"/>
      <c r="C341" s="61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2.75" customHeight="1">
      <c r="A342" s="27"/>
      <c r="B342" s="37"/>
      <c r="C342" s="61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2.75" customHeight="1">
      <c r="A343" s="27"/>
      <c r="B343" s="37"/>
      <c r="C343" s="61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2.75" customHeight="1">
      <c r="A344" s="27"/>
      <c r="B344" s="37"/>
      <c r="C344" s="61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2.75" customHeight="1">
      <c r="A345" s="27"/>
      <c r="B345" s="37"/>
      <c r="C345" s="61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2.75" customHeight="1">
      <c r="A346" s="27"/>
      <c r="B346" s="37"/>
      <c r="C346" s="61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2.75" customHeight="1">
      <c r="A347" s="27"/>
      <c r="B347" s="37"/>
      <c r="C347" s="61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2.75" customHeight="1">
      <c r="A348" s="27"/>
      <c r="B348" s="37"/>
      <c r="C348" s="61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2.75" customHeight="1">
      <c r="A349" s="27"/>
      <c r="B349" s="37"/>
      <c r="C349" s="61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2.75" customHeight="1">
      <c r="A350" s="27"/>
      <c r="B350" s="37"/>
      <c r="C350" s="61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2.75" customHeight="1">
      <c r="A351" s="27"/>
      <c r="B351" s="37"/>
      <c r="C351" s="61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2.75" customHeight="1">
      <c r="A352" s="27"/>
      <c r="B352" s="37"/>
      <c r="C352" s="61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2.75" customHeight="1">
      <c r="A353" s="27"/>
      <c r="B353" s="37"/>
      <c r="C353" s="61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2.75" customHeight="1">
      <c r="A354" s="27"/>
      <c r="B354" s="37"/>
      <c r="C354" s="61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2.75" customHeight="1">
      <c r="A355" s="27"/>
      <c r="B355" s="37"/>
      <c r="C355" s="61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2.75" customHeight="1">
      <c r="A356" s="27"/>
      <c r="B356" s="37"/>
      <c r="C356" s="61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2.75" customHeight="1">
      <c r="A357" s="27"/>
      <c r="B357" s="37"/>
      <c r="C357" s="61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2.75" customHeight="1">
      <c r="A358" s="27"/>
      <c r="B358" s="37"/>
      <c r="C358" s="61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2.75" customHeight="1">
      <c r="A359" s="27"/>
      <c r="B359" s="37"/>
      <c r="C359" s="61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2.75" customHeight="1">
      <c r="A360" s="27"/>
      <c r="B360" s="37"/>
      <c r="C360" s="61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2.75" customHeight="1">
      <c r="A361" s="27"/>
      <c r="B361" s="37"/>
      <c r="C361" s="61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2.75" customHeight="1">
      <c r="A362" s="27"/>
      <c r="B362" s="37"/>
      <c r="C362" s="61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2.75" customHeight="1">
      <c r="A363" s="27"/>
      <c r="B363" s="37"/>
      <c r="C363" s="61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2.75" customHeight="1">
      <c r="A364" s="27"/>
      <c r="B364" s="37"/>
      <c r="C364" s="61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2.75" customHeight="1">
      <c r="A365" s="27"/>
      <c r="B365" s="37"/>
      <c r="C365" s="61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2.75" customHeight="1">
      <c r="A366" s="27"/>
      <c r="B366" s="37"/>
      <c r="C366" s="61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2.75" customHeight="1">
      <c r="A367" s="27"/>
      <c r="B367" s="37"/>
      <c r="C367" s="61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2.75" customHeight="1">
      <c r="A368" s="27"/>
      <c r="B368" s="37"/>
      <c r="C368" s="61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2.75" customHeight="1">
      <c r="A369" s="27"/>
      <c r="B369" s="37"/>
      <c r="C369" s="61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2.75" customHeight="1">
      <c r="A370" s="27"/>
      <c r="B370" s="37"/>
      <c r="C370" s="61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2.75" customHeight="1">
      <c r="A371" s="27"/>
      <c r="B371" s="37"/>
      <c r="C371" s="61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2.75" customHeight="1">
      <c r="A372" s="27"/>
      <c r="B372" s="37"/>
      <c r="C372" s="61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2.75" customHeight="1">
      <c r="A373" s="27"/>
      <c r="B373" s="37"/>
      <c r="C373" s="61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2.75" customHeight="1">
      <c r="A374" s="27"/>
      <c r="B374" s="37"/>
      <c r="C374" s="61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2.75" customHeight="1">
      <c r="A375" s="27"/>
      <c r="B375" s="37"/>
      <c r="C375" s="61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2.75" customHeight="1">
      <c r="A376" s="27"/>
      <c r="B376" s="37"/>
      <c r="C376" s="61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2.75" customHeight="1">
      <c r="A377" s="27"/>
      <c r="B377" s="37"/>
      <c r="C377" s="61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2.75" customHeight="1">
      <c r="A378" s="27"/>
      <c r="B378" s="37"/>
      <c r="C378" s="61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2.75" customHeight="1">
      <c r="A379" s="27"/>
      <c r="B379" s="37"/>
      <c r="C379" s="61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2.75" customHeight="1">
      <c r="A380" s="27"/>
      <c r="B380" s="37"/>
      <c r="C380" s="61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2.75" customHeight="1">
      <c r="A381" s="27"/>
      <c r="B381" s="37"/>
      <c r="C381" s="61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2.75" customHeight="1">
      <c r="A382" s="27"/>
      <c r="B382" s="37"/>
      <c r="C382" s="61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2.75" customHeight="1">
      <c r="A383" s="27"/>
      <c r="B383" s="37"/>
      <c r="C383" s="61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2.75" customHeight="1">
      <c r="A384" s="27"/>
      <c r="B384" s="37"/>
      <c r="C384" s="61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2.75" customHeight="1">
      <c r="A385" s="27"/>
      <c r="B385" s="37"/>
      <c r="C385" s="61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2.75" customHeight="1">
      <c r="A386" s="27"/>
      <c r="B386" s="37"/>
      <c r="C386" s="61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2.75" customHeight="1">
      <c r="A387" s="27"/>
      <c r="B387" s="37"/>
      <c r="C387" s="61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2.75" customHeight="1">
      <c r="A388" s="27"/>
      <c r="B388" s="37"/>
      <c r="C388" s="61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2.75" customHeight="1">
      <c r="A389" s="27"/>
      <c r="B389" s="37"/>
      <c r="C389" s="61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2.75" customHeight="1">
      <c r="A390" s="27"/>
      <c r="B390" s="37"/>
      <c r="C390" s="61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2.75" customHeight="1">
      <c r="A391" s="27"/>
      <c r="B391" s="37"/>
      <c r="C391" s="61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2.75" customHeight="1">
      <c r="A392" s="27"/>
      <c r="B392" s="37"/>
      <c r="C392" s="61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2.75" customHeight="1">
      <c r="A393" s="27"/>
      <c r="B393" s="37"/>
      <c r="C393" s="61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2.75" customHeight="1">
      <c r="A394" s="27"/>
      <c r="B394" s="37"/>
      <c r="C394" s="61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2.75" customHeight="1">
      <c r="A395" s="27"/>
      <c r="B395" s="37"/>
      <c r="C395" s="61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2.75" customHeight="1">
      <c r="A396" s="27"/>
      <c r="B396" s="37"/>
      <c r="C396" s="61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2.75" customHeight="1">
      <c r="A397" s="27"/>
      <c r="B397" s="37"/>
      <c r="C397" s="61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2.75" customHeight="1">
      <c r="A398" s="27"/>
      <c r="B398" s="37"/>
      <c r="C398" s="61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2.75" customHeight="1">
      <c r="A399" s="27"/>
      <c r="B399" s="37"/>
      <c r="C399" s="61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2.75" customHeight="1">
      <c r="A400" s="27"/>
      <c r="B400" s="37"/>
      <c r="C400" s="61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2.75" customHeight="1">
      <c r="A401" s="27"/>
      <c r="B401" s="37"/>
      <c r="C401" s="61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2.75" customHeight="1">
      <c r="A402" s="27"/>
      <c r="B402" s="37"/>
      <c r="C402" s="61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2.75" customHeight="1">
      <c r="A403" s="27"/>
      <c r="B403" s="37"/>
      <c r="C403" s="61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2.75" customHeight="1">
      <c r="A404" s="27"/>
      <c r="B404" s="37"/>
      <c r="C404" s="61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2.75" customHeight="1">
      <c r="A405" s="27"/>
      <c r="B405" s="37"/>
      <c r="C405" s="61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2.75" customHeight="1">
      <c r="A406" s="27"/>
      <c r="B406" s="37"/>
      <c r="C406" s="61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2.75" customHeight="1">
      <c r="A407" s="27"/>
      <c r="B407" s="37"/>
      <c r="C407" s="61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2.75" customHeight="1">
      <c r="A408" s="27"/>
      <c r="B408" s="37"/>
      <c r="C408" s="61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2.75" customHeight="1">
      <c r="A409" s="27"/>
      <c r="B409" s="37"/>
      <c r="C409" s="61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2.75" customHeight="1">
      <c r="A410" s="27"/>
      <c r="B410" s="37"/>
      <c r="C410" s="61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2.75" customHeight="1">
      <c r="A411" s="27"/>
      <c r="B411" s="37"/>
      <c r="C411" s="61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2.75" customHeight="1">
      <c r="A412" s="27"/>
      <c r="B412" s="37"/>
      <c r="C412" s="61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2.75" customHeight="1">
      <c r="A413" s="27"/>
      <c r="B413" s="37"/>
      <c r="C413" s="61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2.75" customHeight="1">
      <c r="A414" s="27"/>
      <c r="B414" s="37"/>
      <c r="C414" s="61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2.75" customHeight="1">
      <c r="A415" s="27"/>
      <c r="B415" s="37"/>
      <c r="C415" s="61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2.75" customHeight="1">
      <c r="A416" s="27"/>
      <c r="B416" s="37"/>
      <c r="C416" s="61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2.75" customHeight="1">
      <c r="A417" s="27"/>
      <c r="B417" s="37"/>
      <c r="C417" s="61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2.75" customHeight="1">
      <c r="A418" s="27"/>
      <c r="B418" s="37"/>
      <c r="C418" s="61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2.75" customHeight="1">
      <c r="A419" s="27"/>
      <c r="B419" s="37"/>
      <c r="C419" s="61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2.75" customHeight="1">
      <c r="A420" s="27"/>
      <c r="B420" s="37"/>
      <c r="C420" s="61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2.75" customHeight="1">
      <c r="A421" s="27"/>
      <c r="B421" s="37"/>
      <c r="C421" s="61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2.75" customHeight="1">
      <c r="A422" s="27"/>
      <c r="B422" s="37"/>
      <c r="C422" s="61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2.75" customHeight="1">
      <c r="A423" s="27"/>
      <c r="B423" s="37"/>
      <c r="C423" s="61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2.75" customHeight="1">
      <c r="A424" s="27"/>
      <c r="B424" s="37"/>
      <c r="C424" s="61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2.75" customHeight="1">
      <c r="A425" s="27"/>
      <c r="B425" s="37"/>
      <c r="C425" s="61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2.75" customHeight="1">
      <c r="A426" s="27"/>
      <c r="B426" s="37"/>
      <c r="C426" s="61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2.75" customHeight="1">
      <c r="A427" s="27"/>
      <c r="B427" s="37"/>
      <c r="C427" s="61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2.75" customHeight="1">
      <c r="A428" s="27"/>
      <c r="B428" s="37"/>
      <c r="C428" s="61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2.75" customHeight="1">
      <c r="A429" s="27"/>
      <c r="B429" s="37"/>
      <c r="C429" s="61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2.75" customHeight="1">
      <c r="A430" s="27"/>
      <c r="B430" s="37"/>
      <c r="C430" s="61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2.75" customHeight="1">
      <c r="A431" s="27"/>
      <c r="B431" s="37"/>
      <c r="C431" s="61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2.75" customHeight="1">
      <c r="A432" s="27"/>
      <c r="B432" s="37"/>
      <c r="C432" s="61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2.75" customHeight="1">
      <c r="A433" s="27"/>
      <c r="B433" s="37"/>
      <c r="C433" s="61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2.75" customHeight="1">
      <c r="A434" s="27"/>
      <c r="B434" s="37"/>
      <c r="C434" s="61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2.75" customHeight="1">
      <c r="A435" s="27"/>
      <c r="B435" s="37"/>
      <c r="C435" s="61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2.75" customHeight="1">
      <c r="A436" s="27"/>
      <c r="B436" s="37"/>
      <c r="C436" s="61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2.75" customHeight="1">
      <c r="A437" s="27"/>
      <c r="B437" s="37"/>
      <c r="C437" s="61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2.75" customHeight="1">
      <c r="A438" s="27"/>
      <c r="B438" s="37"/>
      <c r="C438" s="61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2.75" customHeight="1">
      <c r="A439" s="27"/>
      <c r="B439" s="37"/>
      <c r="C439" s="61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2.75" customHeight="1">
      <c r="A440" s="27"/>
      <c r="B440" s="37"/>
      <c r="C440" s="61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2.75" customHeight="1">
      <c r="A441" s="27"/>
      <c r="B441" s="37"/>
      <c r="C441" s="61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2.75" customHeight="1">
      <c r="A442" s="27"/>
      <c r="B442" s="37"/>
      <c r="C442" s="61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2.75" customHeight="1">
      <c r="A443" s="27"/>
      <c r="B443" s="37"/>
      <c r="C443" s="61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2.75" customHeight="1">
      <c r="A444" s="27"/>
      <c r="B444" s="37"/>
      <c r="C444" s="61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2.75" customHeight="1">
      <c r="A445" s="27"/>
      <c r="B445" s="37"/>
      <c r="C445" s="61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2.75" customHeight="1">
      <c r="A446" s="27"/>
      <c r="B446" s="37"/>
      <c r="C446" s="61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2.75" customHeight="1">
      <c r="A447" s="27"/>
      <c r="B447" s="37"/>
      <c r="C447" s="61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2.75" customHeight="1">
      <c r="A448" s="27"/>
      <c r="B448" s="37"/>
      <c r="C448" s="61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2.75" customHeight="1">
      <c r="A449" s="27"/>
      <c r="B449" s="37"/>
      <c r="C449" s="61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2.75" customHeight="1">
      <c r="A450" s="27"/>
      <c r="B450" s="37"/>
      <c r="C450" s="61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2.75" customHeight="1">
      <c r="A451" s="27"/>
      <c r="B451" s="37"/>
      <c r="C451" s="61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2.75" customHeight="1">
      <c r="A452" s="27"/>
      <c r="B452" s="37"/>
      <c r="C452" s="61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2.75" customHeight="1">
      <c r="A453" s="27"/>
      <c r="B453" s="37"/>
      <c r="C453" s="61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2.75" customHeight="1">
      <c r="A454" s="27"/>
      <c r="B454" s="37"/>
      <c r="C454" s="61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2.75" customHeight="1">
      <c r="A455" s="27"/>
      <c r="B455" s="37"/>
      <c r="C455" s="61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2.75" customHeight="1">
      <c r="A456" s="27"/>
      <c r="B456" s="37"/>
      <c r="C456" s="61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2.75" customHeight="1">
      <c r="A457" s="27"/>
      <c r="B457" s="37"/>
      <c r="C457" s="61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2.75" customHeight="1">
      <c r="A458" s="27"/>
      <c r="B458" s="37"/>
      <c r="C458" s="61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2.75" customHeight="1">
      <c r="A459" s="27"/>
      <c r="B459" s="37"/>
      <c r="C459" s="61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2.75" customHeight="1">
      <c r="A460" s="27"/>
      <c r="B460" s="37"/>
      <c r="C460" s="61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2.75" customHeight="1">
      <c r="A461" s="27"/>
      <c r="B461" s="37"/>
      <c r="C461" s="61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2.75" customHeight="1">
      <c r="A462" s="27"/>
      <c r="B462" s="37"/>
      <c r="C462" s="61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2.75" customHeight="1">
      <c r="A463" s="27"/>
      <c r="B463" s="37"/>
      <c r="C463" s="61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2.75" customHeight="1">
      <c r="A464" s="27"/>
      <c r="B464" s="37"/>
      <c r="C464" s="61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2.75" customHeight="1">
      <c r="A465" s="27"/>
      <c r="B465" s="37"/>
      <c r="C465" s="61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2.75" customHeight="1">
      <c r="A466" s="27"/>
      <c r="B466" s="37"/>
      <c r="C466" s="61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2.75" customHeight="1">
      <c r="A467" s="27"/>
      <c r="B467" s="37"/>
      <c r="C467" s="61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2.75" customHeight="1">
      <c r="A468" s="27"/>
      <c r="B468" s="37"/>
      <c r="C468" s="61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2.75" customHeight="1">
      <c r="A469" s="27"/>
      <c r="B469" s="37"/>
      <c r="C469" s="61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2.75" customHeight="1">
      <c r="A470" s="27"/>
      <c r="B470" s="37"/>
      <c r="C470" s="61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2.75" customHeight="1">
      <c r="A471" s="27"/>
      <c r="B471" s="37"/>
      <c r="C471" s="61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2.75" customHeight="1">
      <c r="A472" s="27"/>
      <c r="B472" s="37"/>
      <c r="C472" s="61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2.75" customHeight="1">
      <c r="A473" s="27"/>
      <c r="B473" s="37"/>
      <c r="C473" s="61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2.75" customHeight="1">
      <c r="A474" s="27"/>
      <c r="B474" s="37"/>
      <c r="C474" s="61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2.75" customHeight="1">
      <c r="A475" s="27"/>
      <c r="B475" s="37"/>
      <c r="C475" s="61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2.75" customHeight="1">
      <c r="A476" s="27"/>
      <c r="B476" s="37"/>
      <c r="C476" s="61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2.75" customHeight="1">
      <c r="A477" s="27"/>
      <c r="B477" s="37"/>
      <c r="C477" s="61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2.75" customHeight="1">
      <c r="A478" s="27"/>
      <c r="B478" s="37"/>
      <c r="C478" s="61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2.75" customHeight="1">
      <c r="A479" s="27"/>
      <c r="B479" s="37"/>
      <c r="C479" s="61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2.75" customHeight="1">
      <c r="A480" s="27"/>
      <c r="B480" s="37"/>
      <c r="C480" s="61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2.75" customHeight="1">
      <c r="A481" s="27"/>
      <c r="B481" s="37"/>
      <c r="C481" s="61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2.75" customHeight="1">
      <c r="A482" s="27"/>
      <c r="B482" s="37"/>
      <c r="C482" s="61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2.75" customHeight="1">
      <c r="A483" s="27"/>
      <c r="B483" s="37"/>
      <c r="C483" s="61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2.75" customHeight="1">
      <c r="A484" s="27"/>
      <c r="B484" s="37"/>
      <c r="C484" s="61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2.75" customHeight="1">
      <c r="A485" s="27"/>
      <c r="B485" s="37"/>
      <c r="C485" s="61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2.75" customHeight="1">
      <c r="A486" s="27"/>
      <c r="B486" s="37"/>
      <c r="C486" s="61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2.75" customHeight="1">
      <c r="A487" s="27"/>
      <c r="B487" s="37"/>
      <c r="C487" s="61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2.75" customHeight="1">
      <c r="A488" s="27"/>
      <c r="B488" s="37"/>
      <c r="C488" s="61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2.75" customHeight="1">
      <c r="A489" s="27"/>
      <c r="B489" s="37"/>
      <c r="C489" s="61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2.75" customHeight="1">
      <c r="A490" s="27"/>
      <c r="B490" s="37"/>
      <c r="C490" s="61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2.75" customHeight="1">
      <c r="A491" s="27"/>
      <c r="B491" s="37"/>
      <c r="C491" s="61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2.75" customHeight="1">
      <c r="A492" s="27"/>
      <c r="B492" s="37"/>
      <c r="C492" s="61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2.75" customHeight="1">
      <c r="A493" s="27"/>
      <c r="B493" s="37"/>
      <c r="C493" s="61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2.75" customHeight="1">
      <c r="A494" s="27"/>
      <c r="B494" s="37"/>
      <c r="C494" s="61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2.75" customHeight="1">
      <c r="A495" s="27"/>
      <c r="B495" s="37"/>
      <c r="C495" s="61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2.75" customHeight="1">
      <c r="A496" s="27"/>
      <c r="B496" s="37"/>
      <c r="C496" s="61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2.75" customHeight="1">
      <c r="A497" s="27"/>
      <c r="B497" s="37"/>
      <c r="C497" s="61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2.75" customHeight="1">
      <c r="A498" s="27"/>
      <c r="B498" s="37"/>
      <c r="C498" s="61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2.75" customHeight="1">
      <c r="A499" s="27"/>
      <c r="B499" s="37"/>
      <c r="C499" s="61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2.75" customHeight="1">
      <c r="A500" s="27"/>
      <c r="B500" s="37"/>
      <c r="C500" s="61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2.75" customHeight="1">
      <c r="A501" s="27"/>
      <c r="B501" s="37"/>
      <c r="C501" s="61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2.75" customHeight="1">
      <c r="A502" s="27"/>
      <c r="B502" s="37"/>
      <c r="C502" s="61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2.75" customHeight="1">
      <c r="A503" s="27"/>
      <c r="B503" s="37"/>
      <c r="C503" s="61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2.75" customHeight="1">
      <c r="A504" s="27"/>
      <c r="B504" s="37"/>
      <c r="C504" s="61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2.75" customHeight="1">
      <c r="A505" s="27"/>
      <c r="B505" s="37"/>
      <c r="C505" s="61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2.75" customHeight="1">
      <c r="A506" s="27"/>
      <c r="B506" s="37"/>
      <c r="C506" s="61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2.75" customHeight="1">
      <c r="A507" s="27"/>
      <c r="B507" s="37"/>
      <c r="C507" s="61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2.75" customHeight="1">
      <c r="A508" s="27"/>
      <c r="B508" s="37"/>
      <c r="C508" s="61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2.75" customHeight="1">
      <c r="A509" s="27"/>
      <c r="B509" s="37"/>
      <c r="C509" s="61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2.75" customHeight="1">
      <c r="A510" s="27"/>
      <c r="B510" s="37"/>
      <c r="C510" s="61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2.75" customHeight="1">
      <c r="A511" s="27"/>
      <c r="B511" s="37"/>
      <c r="C511" s="61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2.75" customHeight="1">
      <c r="A512" s="27"/>
      <c r="B512" s="37"/>
      <c r="C512" s="61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2.75" customHeight="1">
      <c r="A513" s="27"/>
      <c r="B513" s="37"/>
      <c r="C513" s="61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2.75" customHeight="1">
      <c r="A514" s="27"/>
      <c r="B514" s="37"/>
      <c r="C514" s="61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2.75" customHeight="1">
      <c r="A515" s="27"/>
      <c r="B515" s="37"/>
      <c r="C515" s="61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2.75" customHeight="1">
      <c r="A516" s="27"/>
      <c r="B516" s="37"/>
      <c r="C516" s="61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2.75" customHeight="1">
      <c r="A517" s="27"/>
      <c r="B517" s="37"/>
      <c r="C517" s="61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2.75" customHeight="1">
      <c r="A518" s="27"/>
      <c r="B518" s="37"/>
      <c r="C518" s="61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2.75" customHeight="1">
      <c r="A519" s="27"/>
      <c r="B519" s="37"/>
      <c r="C519" s="61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2.75" customHeight="1">
      <c r="A520" s="27"/>
      <c r="B520" s="37"/>
      <c r="C520" s="61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2.75" customHeight="1">
      <c r="A521" s="27"/>
      <c r="B521" s="37"/>
      <c r="C521" s="61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2.75" customHeight="1">
      <c r="A522" s="27"/>
      <c r="B522" s="37"/>
      <c r="C522" s="61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2.75" customHeight="1">
      <c r="A523" s="27"/>
      <c r="B523" s="37"/>
      <c r="C523" s="61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2.75" customHeight="1">
      <c r="A524" s="27"/>
      <c r="B524" s="37"/>
      <c r="C524" s="61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2.75" customHeight="1">
      <c r="A525" s="27"/>
      <c r="B525" s="37"/>
      <c r="C525" s="61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2.75" customHeight="1">
      <c r="A526" s="27"/>
      <c r="B526" s="37"/>
      <c r="C526" s="61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2.75" customHeight="1">
      <c r="A527" s="27"/>
      <c r="B527" s="37"/>
      <c r="C527" s="61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2.75" customHeight="1">
      <c r="A528" s="27"/>
      <c r="B528" s="37"/>
      <c r="C528" s="61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2.75" customHeight="1">
      <c r="A529" s="27"/>
      <c r="B529" s="37"/>
      <c r="C529" s="61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2.75" customHeight="1">
      <c r="A530" s="27"/>
      <c r="B530" s="37"/>
      <c r="C530" s="61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2.75" customHeight="1">
      <c r="A531" s="27"/>
      <c r="B531" s="37"/>
      <c r="C531" s="61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2.75" customHeight="1">
      <c r="A532" s="27"/>
      <c r="B532" s="37"/>
      <c r="C532" s="61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2.75" customHeight="1">
      <c r="A533" s="27"/>
      <c r="B533" s="37"/>
      <c r="C533" s="61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2.75" customHeight="1">
      <c r="A534" s="27"/>
      <c r="B534" s="37"/>
      <c r="C534" s="61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2.75" customHeight="1">
      <c r="A535" s="27"/>
      <c r="B535" s="37"/>
      <c r="C535" s="61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2.75" customHeight="1">
      <c r="A536" s="27"/>
      <c r="B536" s="37"/>
      <c r="C536" s="61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2.75" customHeight="1">
      <c r="A537" s="27"/>
      <c r="B537" s="37"/>
      <c r="C537" s="61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2.75" customHeight="1">
      <c r="A538" s="27"/>
      <c r="B538" s="37"/>
      <c r="C538" s="61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2.75" customHeight="1">
      <c r="A539" s="27"/>
      <c r="B539" s="37"/>
      <c r="C539" s="61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2.75" customHeight="1">
      <c r="A540" s="27"/>
      <c r="B540" s="37"/>
      <c r="C540" s="61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2.75" customHeight="1">
      <c r="A541" s="27"/>
      <c r="B541" s="37"/>
      <c r="C541" s="61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2.75" customHeight="1">
      <c r="A542" s="27"/>
      <c r="B542" s="37"/>
      <c r="C542" s="61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2.75" customHeight="1">
      <c r="A543" s="27"/>
      <c r="B543" s="37"/>
      <c r="C543" s="61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2.75" customHeight="1">
      <c r="A544" s="27"/>
      <c r="B544" s="37"/>
      <c r="C544" s="61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2.75" customHeight="1">
      <c r="A545" s="27"/>
      <c r="B545" s="37"/>
      <c r="C545" s="61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2.75" customHeight="1">
      <c r="A546" s="27"/>
      <c r="B546" s="37"/>
      <c r="C546" s="61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2.75" customHeight="1">
      <c r="A547" s="27"/>
      <c r="B547" s="37"/>
      <c r="C547" s="61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2.75" customHeight="1">
      <c r="A548" s="27"/>
      <c r="B548" s="37"/>
      <c r="C548" s="61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2.75" customHeight="1">
      <c r="A549" s="27"/>
      <c r="B549" s="37"/>
      <c r="C549" s="61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2.75" customHeight="1">
      <c r="A550" s="27"/>
      <c r="B550" s="37"/>
      <c r="C550" s="61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2.75" customHeight="1">
      <c r="A551" s="27"/>
      <c r="B551" s="37"/>
      <c r="C551" s="61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2.75" customHeight="1">
      <c r="A552" s="27"/>
      <c r="B552" s="37"/>
      <c r="C552" s="61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2.75" customHeight="1">
      <c r="A553" s="27"/>
      <c r="B553" s="37"/>
      <c r="C553" s="61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2.75" customHeight="1">
      <c r="A554" s="27"/>
      <c r="B554" s="37"/>
      <c r="C554" s="61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2.75" customHeight="1">
      <c r="A555" s="27"/>
      <c r="B555" s="37"/>
      <c r="C555" s="61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2.75" customHeight="1">
      <c r="A556" s="27"/>
      <c r="B556" s="37"/>
      <c r="C556" s="61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2.75" customHeight="1">
      <c r="A557" s="27"/>
      <c r="B557" s="37"/>
      <c r="C557" s="61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2.75" customHeight="1">
      <c r="A558" s="27"/>
      <c r="B558" s="37"/>
      <c r="C558" s="61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2.75" customHeight="1">
      <c r="A559" s="27"/>
      <c r="B559" s="37"/>
      <c r="C559" s="61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2.75" customHeight="1">
      <c r="A560" s="27"/>
      <c r="B560" s="37"/>
      <c r="C560" s="61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2.75" customHeight="1">
      <c r="A561" s="27"/>
      <c r="B561" s="37"/>
      <c r="C561" s="61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2.75" customHeight="1">
      <c r="A562" s="27"/>
      <c r="B562" s="37"/>
      <c r="C562" s="61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2.75" customHeight="1">
      <c r="A563" s="27"/>
      <c r="B563" s="37"/>
      <c r="C563" s="61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2.75" customHeight="1">
      <c r="A564" s="27"/>
      <c r="B564" s="37"/>
      <c r="C564" s="61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2.75" customHeight="1">
      <c r="A565" s="27"/>
      <c r="B565" s="37"/>
      <c r="C565" s="61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2.75" customHeight="1">
      <c r="A566" s="27"/>
      <c r="B566" s="37"/>
      <c r="C566" s="61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2.75" customHeight="1">
      <c r="A567" s="27"/>
      <c r="B567" s="37"/>
      <c r="C567" s="61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2.75" customHeight="1">
      <c r="A568" s="27"/>
      <c r="B568" s="37"/>
      <c r="C568" s="61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2.75" customHeight="1">
      <c r="A569" s="27"/>
      <c r="B569" s="37"/>
      <c r="C569" s="61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2.75" customHeight="1">
      <c r="A570" s="27"/>
      <c r="B570" s="37"/>
      <c r="C570" s="61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2.75" customHeight="1">
      <c r="A571" s="27"/>
      <c r="B571" s="37"/>
      <c r="C571" s="61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2.75" customHeight="1">
      <c r="A572" s="27"/>
      <c r="B572" s="37"/>
      <c r="C572" s="61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2.75" customHeight="1">
      <c r="A573" s="27"/>
      <c r="B573" s="37"/>
      <c r="C573" s="61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2.75" customHeight="1">
      <c r="A574" s="27"/>
      <c r="B574" s="37"/>
      <c r="C574" s="61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2.75" customHeight="1">
      <c r="A575" s="27"/>
      <c r="B575" s="37"/>
      <c r="C575" s="61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2.75" customHeight="1">
      <c r="A576" s="27"/>
      <c r="B576" s="37"/>
      <c r="C576" s="61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2.75" customHeight="1">
      <c r="A577" s="27"/>
      <c r="B577" s="37"/>
      <c r="C577" s="61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2.75" customHeight="1">
      <c r="A578" s="27"/>
      <c r="B578" s="37"/>
      <c r="C578" s="61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2.75" customHeight="1">
      <c r="A579" s="27"/>
      <c r="B579" s="37"/>
      <c r="C579" s="61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2.75" customHeight="1">
      <c r="A580" s="27"/>
      <c r="B580" s="37"/>
      <c r="C580" s="61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2.75" customHeight="1">
      <c r="A581" s="27"/>
      <c r="B581" s="37"/>
      <c r="C581" s="61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2.75" customHeight="1">
      <c r="A582" s="27"/>
      <c r="B582" s="37"/>
      <c r="C582" s="61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2.75" customHeight="1">
      <c r="A583" s="27"/>
      <c r="B583" s="37"/>
      <c r="C583" s="61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2.75" customHeight="1">
      <c r="A584" s="27"/>
      <c r="B584" s="37"/>
      <c r="C584" s="61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2.75" customHeight="1">
      <c r="A585" s="27"/>
      <c r="B585" s="37"/>
      <c r="C585" s="61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2.75" customHeight="1">
      <c r="A586" s="27"/>
      <c r="B586" s="37"/>
      <c r="C586" s="61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2.75" customHeight="1">
      <c r="A587" s="27"/>
      <c r="B587" s="37"/>
      <c r="C587" s="61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2.75" customHeight="1">
      <c r="A588" s="27"/>
      <c r="B588" s="37"/>
      <c r="C588" s="61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2.75" customHeight="1">
      <c r="A589" s="27"/>
      <c r="B589" s="37"/>
      <c r="C589" s="61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2.75" customHeight="1">
      <c r="A590" s="27"/>
      <c r="B590" s="37"/>
      <c r="C590" s="61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2.75" customHeight="1">
      <c r="A591" s="27"/>
      <c r="B591" s="37"/>
      <c r="C591" s="61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2.75" customHeight="1">
      <c r="A592" s="27"/>
      <c r="B592" s="37"/>
      <c r="C592" s="61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2.75" customHeight="1">
      <c r="A593" s="27"/>
      <c r="B593" s="37"/>
      <c r="C593" s="61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2.75" customHeight="1">
      <c r="A594" s="27"/>
      <c r="B594" s="37"/>
      <c r="C594" s="61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2.75" customHeight="1">
      <c r="A595" s="27"/>
      <c r="B595" s="37"/>
      <c r="C595" s="61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2.75" customHeight="1">
      <c r="A596" s="27"/>
      <c r="B596" s="37"/>
      <c r="C596" s="61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2.75" customHeight="1">
      <c r="A597" s="27"/>
      <c r="B597" s="37"/>
      <c r="C597" s="61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2.75" customHeight="1">
      <c r="A598" s="27"/>
      <c r="B598" s="37"/>
      <c r="C598" s="61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2.75" customHeight="1">
      <c r="A599" s="27"/>
      <c r="B599" s="37"/>
      <c r="C599" s="61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2.75" customHeight="1">
      <c r="A600" s="27"/>
      <c r="B600" s="37"/>
      <c r="C600" s="61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2.75" customHeight="1">
      <c r="A601" s="27"/>
      <c r="B601" s="37"/>
      <c r="C601" s="61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2.75" customHeight="1">
      <c r="A602" s="27"/>
      <c r="B602" s="37"/>
      <c r="C602" s="61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2.75" customHeight="1">
      <c r="A603" s="27"/>
      <c r="B603" s="37"/>
      <c r="C603" s="61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2.75" customHeight="1">
      <c r="A604" s="27"/>
      <c r="B604" s="37"/>
      <c r="C604" s="61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2.75" customHeight="1">
      <c r="A605" s="27"/>
      <c r="B605" s="37"/>
      <c r="C605" s="61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2.75" customHeight="1">
      <c r="A606" s="27"/>
      <c r="B606" s="37"/>
      <c r="C606" s="61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2.75" customHeight="1">
      <c r="A607" s="27"/>
      <c r="B607" s="37"/>
      <c r="C607" s="61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2.75" customHeight="1">
      <c r="A608" s="27"/>
      <c r="B608" s="37"/>
      <c r="C608" s="61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2.75" customHeight="1">
      <c r="A609" s="27"/>
      <c r="B609" s="37"/>
      <c r="C609" s="61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2.75" customHeight="1">
      <c r="A610" s="27"/>
      <c r="B610" s="37"/>
      <c r="C610" s="61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2.75" customHeight="1">
      <c r="A611" s="27"/>
      <c r="B611" s="37"/>
      <c r="C611" s="61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2.75" customHeight="1">
      <c r="A612" s="27"/>
      <c r="B612" s="37"/>
      <c r="C612" s="61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2.75" customHeight="1">
      <c r="A613" s="27"/>
      <c r="B613" s="37"/>
      <c r="C613" s="61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2.75" customHeight="1">
      <c r="A614" s="27"/>
      <c r="B614" s="37"/>
      <c r="C614" s="61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2.75" customHeight="1">
      <c r="A615" s="27"/>
      <c r="B615" s="37"/>
      <c r="C615" s="61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2.75" customHeight="1">
      <c r="A616" s="27"/>
      <c r="B616" s="37"/>
      <c r="C616" s="61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2.75" customHeight="1">
      <c r="A617" s="27"/>
      <c r="B617" s="37"/>
      <c r="C617" s="61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2.75" customHeight="1">
      <c r="A618" s="27"/>
      <c r="B618" s="37"/>
      <c r="C618" s="61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2.75" customHeight="1">
      <c r="A619" s="27"/>
      <c r="B619" s="37"/>
      <c r="C619" s="61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2.75" customHeight="1">
      <c r="A620" s="27"/>
      <c r="B620" s="37"/>
      <c r="C620" s="61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2.75" customHeight="1">
      <c r="A621" s="27"/>
      <c r="B621" s="37"/>
      <c r="C621" s="61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2.75" customHeight="1">
      <c r="A622" s="27"/>
      <c r="B622" s="37"/>
      <c r="C622" s="61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2.75" customHeight="1">
      <c r="A623" s="27"/>
      <c r="B623" s="37"/>
      <c r="C623" s="61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2.75" customHeight="1">
      <c r="A624" s="27"/>
      <c r="B624" s="37"/>
      <c r="C624" s="61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2.75" customHeight="1">
      <c r="A625" s="27"/>
      <c r="B625" s="37"/>
      <c r="C625" s="61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2.75" customHeight="1">
      <c r="A626" s="27"/>
      <c r="B626" s="37"/>
      <c r="C626" s="61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2.75" customHeight="1">
      <c r="A627" s="27"/>
      <c r="B627" s="37"/>
      <c r="C627" s="61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2.75" customHeight="1">
      <c r="A628" s="27"/>
      <c r="B628" s="37"/>
      <c r="C628" s="61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2.75" customHeight="1">
      <c r="A629" s="27"/>
      <c r="B629" s="37"/>
      <c r="C629" s="61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2.75" customHeight="1">
      <c r="A630" s="27"/>
      <c r="B630" s="37"/>
      <c r="C630" s="61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2.75" customHeight="1">
      <c r="A631" s="27"/>
      <c r="B631" s="37"/>
      <c r="C631" s="61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2.75" customHeight="1">
      <c r="A632" s="27"/>
      <c r="B632" s="37"/>
      <c r="C632" s="61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2.75" customHeight="1">
      <c r="A633" s="27"/>
      <c r="B633" s="37"/>
      <c r="C633" s="61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2.75" customHeight="1">
      <c r="A634" s="27"/>
      <c r="B634" s="37"/>
      <c r="C634" s="61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2.75" customHeight="1">
      <c r="A635" s="27"/>
      <c r="B635" s="37"/>
      <c r="C635" s="61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2.75" customHeight="1">
      <c r="A636" s="27"/>
      <c r="B636" s="37"/>
      <c r="C636" s="61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2.75" customHeight="1">
      <c r="A637" s="27"/>
      <c r="B637" s="37"/>
      <c r="C637" s="61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2.75" customHeight="1">
      <c r="A638" s="27"/>
      <c r="B638" s="37"/>
      <c r="C638" s="61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2.75" customHeight="1">
      <c r="A639" s="27"/>
      <c r="B639" s="37"/>
      <c r="C639" s="61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2.75" customHeight="1">
      <c r="A640" s="27"/>
      <c r="B640" s="37"/>
      <c r="C640" s="61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2.75" customHeight="1">
      <c r="A641" s="27"/>
      <c r="B641" s="37"/>
      <c r="C641" s="61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2.75" customHeight="1">
      <c r="A642" s="27"/>
      <c r="B642" s="37"/>
      <c r="C642" s="61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2.75" customHeight="1">
      <c r="A643" s="27"/>
      <c r="B643" s="37"/>
      <c r="C643" s="61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2.75" customHeight="1">
      <c r="A644" s="27"/>
      <c r="B644" s="37"/>
      <c r="C644" s="61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2.75" customHeight="1">
      <c r="A645" s="27"/>
      <c r="B645" s="37"/>
      <c r="C645" s="61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2.75" customHeight="1">
      <c r="A646" s="27"/>
      <c r="B646" s="37"/>
      <c r="C646" s="61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2.75" customHeight="1">
      <c r="A647" s="27"/>
      <c r="B647" s="37"/>
      <c r="C647" s="61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2.75" customHeight="1">
      <c r="A648" s="27"/>
      <c r="B648" s="37"/>
      <c r="C648" s="61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2.75" customHeight="1">
      <c r="A649" s="27"/>
      <c r="B649" s="37"/>
      <c r="C649" s="61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2.75" customHeight="1">
      <c r="A650" s="27"/>
      <c r="B650" s="37"/>
      <c r="C650" s="61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2.75" customHeight="1">
      <c r="A651" s="27"/>
      <c r="B651" s="37"/>
      <c r="C651" s="61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2.75" customHeight="1">
      <c r="A652" s="27"/>
      <c r="B652" s="37"/>
      <c r="C652" s="61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2.75" customHeight="1">
      <c r="A653" s="27"/>
      <c r="B653" s="37"/>
      <c r="C653" s="61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2.75" customHeight="1">
      <c r="A654" s="27"/>
      <c r="B654" s="37"/>
      <c r="C654" s="61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2.75" customHeight="1">
      <c r="A655" s="27"/>
      <c r="B655" s="37"/>
      <c r="C655" s="61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2.75" customHeight="1">
      <c r="A656" s="27"/>
      <c r="B656" s="37"/>
      <c r="C656" s="61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2.75" customHeight="1">
      <c r="A657" s="27"/>
      <c r="B657" s="37"/>
      <c r="C657" s="61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2.75" customHeight="1">
      <c r="A658" s="27"/>
      <c r="B658" s="37"/>
      <c r="C658" s="61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2.75" customHeight="1">
      <c r="A659" s="27"/>
      <c r="B659" s="37"/>
      <c r="C659" s="61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2.75" customHeight="1">
      <c r="A660" s="27"/>
      <c r="B660" s="37"/>
      <c r="C660" s="61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2.75" customHeight="1">
      <c r="A661" s="27"/>
      <c r="B661" s="37"/>
      <c r="C661" s="61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2.75" customHeight="1">
      <c r="A662" s="27"/>
      <c r="B662" s="37"/>
      <c r="C662" s="61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2.75" customHeight="1">
      <c r="A663" s="27"/>
      <c r="B663" s="37"/>
      <c r="C663" s="61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2.75" customHeight="1">
      <c r="A664" s="27"/>
      <c r="B664" s="37"/>
      <c r="C664" s="61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2.75" customHeight="1">
      <c r="A665" s="27"/>
      <c r="B665" s="37"/>
      <c r="C665" s="61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2.75" customHeight="1">
      <c r="A666" s="27"/>
      <c r="B666" s="37"/>
      <c r="C666" s="61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2.75" customHeight="1">
      <c r="A667" s="27"/>
      <c r="B667" s="37"/>
      <c r="C667" s="61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2.75" customHeight="1">
      <c r="A668" s="27"/>
      <c r="B668" s="37"/>
      <c r="C668" s="61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2.75" customHeight="1">
      <c r="A669" s="27"/>
      <c r="B669" s="37"/>
      <c r="C669" s="61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2.75" customHeight="1">
      <c r="A670" s="27"/>
      <c r="B670" s="37"/>
      <c r="C670" s="61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2.75" customHeight="1">
      <c r="A671" s="27"/>
      <c r="B671" s="37"/>
      <c r="C671" s="61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2.75" customHeight="1">
      <c r="A672" s="27"/>
      <c r="B672" s="37"/>
      <c r="C672" s="61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2.75" customHeight="1">
      <c r="A673" s="27"/>
      <c r="B673" s="37"/>
      <c r="C673" s="61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2.75" customHeight="1">
      <c r="A674" s="27"/>
      <c r="B674" s="37"/>
      <c r="C674" s="61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2.75" customHeight="1">
      <c r="A675" s="27"/>
      <c r="B675" s="37"/>
      <c r="C675" s="61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2.75" customHeight="1">
      <c r="A676" s="27"/>
      <c r="B676" s="37"/>
      <c r="C676" s="61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2.75" customHeight="1">
      <c r="A677" s="27"/>
      <c r="B677" s="37"/>
      <c r="C677" s="61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2.75" customHeight="1">
      <c r="A678" s="27"/>
      <c r="B678" s="37"/>
      <c r="C678" s="61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2.75" customHeight="1">
      <c r="A679" s="27"/>
      <c r="B679" s="37"/>
      <c r="C679" s="61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2.75" customHeight="1">
      <c r="A680" s="27"/>
      <c r="B680" s="37"/>
      <c r="C680" s="61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2.75" customHeight="1">
      <c r="A681" s="27"/>
      <c r="B681" s="37"/>
      <c r="C681" s="61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2.75" customHeight="1">
      <c r="A682" s="27"/>
      <c r="B682" s="37"/>
      <c r="C682" s="61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2.75" customHeight="1">
      <c r="A683" s="27"/>
      <c r="B683" s="37"/>
      <c r="C683" s="61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2.75" customHeight="1">
      <c r="A684" s="27"/>
      <c r="B684" s="37"/>
      <c r="C684" s="61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2.75" customHeight="1">
      <c r="A685" s="27"/>
      <c r="B685" s="37"/>
      <c r="C685" s="61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2.75" customHeight="1">
      <c r="A686" s="27"/>
      <c r="B686" s="37"/>
      <c r="C686" s="61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2.75" customHeight="1">
      <c r="A687" s="27"/>
      <c r="B687" s="37"/>
      <c r="C687" s="61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2.75" customHeight="1">
      <c r="A688" s="27"/>
      <c r="B688" s="37"/>
      <c r="C688" s="61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2.75" customHeight="1">
      <c r="A689" s="27"/>
      <c r="B689" s="37"/>
      <c r="C689" s="61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2.75" customHeight="1">
      <c r="A690" s="27"/>
      <c r="B690" s="37"/>
      <c r="C690" s="61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2.75" customHeight="1">
      <c r="A691" s="27"/>
      <c r="B691" s="37"/>
      <c r="C691" s="61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2.75" customHeight="1">
      <c r="A692" s="27"/>
      <c r="B692" s="37"/>
      <c r="C692" s="61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2.75" customHeight="1">
      <c r="A693" s="27"/>
      <c r="B693" s="37"/>
      <c r="C693" s="61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2.75" customHeight="1">
      <c r="A694" s="27"/>
      <c r="B694" s="37"/>
      <c r="C694" s="61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2.75" customHeight="1">
      <c r="A695" s="27"/>
      <c r="B695" s="37"/>
      <c r="C695" s="61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2.75" customHeight="1">
      <c r="A696" s="27"/>
      <c r="B696" s="37"/>
      <c r="C696" s="61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2.75" customHeight="1">
      <c r="A697" s="27"/>
      <c r="B697" s="37"/>
      <c r="C697" s="61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2.75" customHeight="1">
      <c r="A698" s="27"/>
      <c r="B698" s="37"/>
      <c r="C698" s="61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2.75" customHeight="1">
      <c r="A699" s="27"/>
      <c r="B699" s="37"/>
      <c r="C699" s="61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2.75" customHeight="1">
      <c r="A700" s="27"/>
      <c r="B700" s="37"/>
      <c r="C700" s="61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2.75" customHeight="1">
      <c r="A701" s="27"/>
      <c r="B701" s="37"/>
      <c r="C701" s="61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2.75" customHeight="1">
      <c r="A702" s="27"/>
      <c r="B702" s="37"/>
      <c r="C702" s="61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2.75" customHeight="1">
      <c r="A703" s="27"/>
      <c r="B703" s="37"/>
      <c r="C703" s="61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2.75" customHeight="1">
      <c r="A704" s="27"/>
      <c r="B704" s="37"/>
      <c r="C704" s="61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2.75" customHeight="1">
      <c r="A705" s="27"/>
      <c r="B705" s="37"/>
      <c r="C705" s="61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2.75" customHeight="1">
      <c r="A706" s="27"/>
      <c r="B706" s="37"/>
      <c r="C706" s="61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2.75" customHeight="1">
      <c r="A707" s="27"/>
      <c r="B707" s="37"/>
      <c r="C707" s="61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2.75" customHeight="1">
      <c r="A708" s="27"/>
      <c r="B708" s="37"/>
      <c r="C708" s="61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2.75" customHeight="1">
      <c r="A709" s="27"/>
      <c r="B709" s="37"/>
      <c r="C709" s="61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2.75" customHeight="1">
      <c r="A710" s="27"/>
      <c r="B710" s="37"/>
      <c r="C710" s="61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2.75" customHeight="1">
      <c r="A711" s="27"/>
      <c r="B711" s="37"/>
      <c r="C711" s="61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2.75" customHeight="1">
      <c r="A712" s="27"/>
      <c r="B712" s="37"/>
      <c r="C712" s="61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2.75" customHeight="1">
      <c r="A713" s="27"/>
      <c r="B713" s="37"/>
      <c r="C713" s="61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2.75" customHeight="1">
      <c r="A714" s="27"/>
      <c r="B714" s="37"/>
      <c r="C714" s="61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2.75" customHeight="1">
      <c r="A715" s="27"/>
      <c r="B715" s="37"/>
      <c r="C715" s="61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2.75" customHeight="1">
      <c r="A716" s="27"/>
      <c r="B716" s="37"/>
      <c r="C716" s="61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2.75" customHeight="1">
      <c r="A717" s="27"/>
      <c r="B717" s="37"/>
      <c r="C717" s="61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2.75" customHeight="1">
      <c r="A718" s="27"/>
      <c r="B718" s="37"/>
      <c r="C718" s="61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2.75" customHeight="1">
      <c r="A719" s="27"/>
      <c r="B719" s="37"/>
      <c r="C719" s="61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2.75" customHeight="1">
      <c r="A720" s="27"/>
      <c r="B720" s="37"/>
      <c r="C720" s="61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2.75" customHeight="1">
      <c r="A721" s="27"/>
      <c r="B721" s="37"/>
      <c r="C721" s="61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2.75" customHeight="1">
      <c r="A722" s="27"/>
      <c r="B722" s="37"/>
      <c r="C722" s="61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2.75" customHeight="1">
      <c r="A723" s="27"/>
      <c r="B723" s="37"/>
      <c r="C723" s="61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2.75" customHeight="1">
      <c r="A724" s="27"/>
      <c r="B724" s="37"/>
      <c r="C724" s="61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2.75" customHeight="1">
      <c r="A725" s="27"/>
      <c r="B725" s="37"/>
      <c r="C725" s="61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2.75" customHeight="1">
      <c r="A726" s="27"/>
      <c r="B726" s="37"/>
      <c r="C726" s="61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2.75" customHeight="1">
      <c r="A727" s="27"/>
      <c r="B727" s="37"/>
      <c r="C727" s="61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2.75" customHeight="1">
      <c r="A728" s="27"/>
      <c r="B728" s="37"/>
      <c r="C728" s="61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2.75" customHeight="1">
      <c r="A729" s="27"/>
      <c r="B729" s="37"/>
      <c r="C729" s="61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2.75" customHeight="1">
      <c r="A730" s="27"/>
      <c r="B730" s="37"/>
      <c r="C730" s="61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2.75" customHeight="1">
      <c r="A731" s="27"/>
      <c r="B731" s="37"/>
      <c r="C731" s="61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2.75" customHeight="1">
      <c r="A732" s="27"/>
      <c r="B732" s="37"/>
      <c r="C732" s="61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2.75" customHeight="1">
      <c r="A733" s="27"/>
      <c r="B733" s="37"/>
      <c r="C733" s="61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2.75" customHeight="1">
      <c r="A734" s="27"/>
      <c r="B734" s="37"/>
      <c r="C734" s="61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2.75" customHeight="1">
      <c r="A735" s="27"/>
      <c r="B735" s="37"/>
      <c r="C735" s="61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2.75" customHeight="1">
      <c r="A736" s="27"/>
      <c r="B736" s="37"/>
      <c r="C736" s="61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2.75" customHeight="1">
      <c r="A737" s="27"/>
      <c r="B737" s="37"/>
      <c r="C737" s="61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2.75" customHeight="1">
      <c r="A738" s="27"/>
      <c r="B738" s="37"/>
      <c r="C738" s="61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2.75" customHeight="1">
      <c r="A739" s="27"/>
      <c r="B739" s="37"/>
      <c r="C739" s="61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2.75" customHeight="1">
      <c r="A740" s="27"/>
      <c r="B740" s="37"/>
      <c r="C740" s="61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2.75" customHeight="1">
      <c r="A741" s="27"/>
      <c r="B741" s="37"/>
      <c r="C741" s="61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2.75" customHeight="1">
      <c r="A742" s="27"/>
      <c r="B742" s="37"/>
      <c r="C742" s="61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2.75" customHeight="1">
      <c r="A743" s="27"/>
      <c r="B743" s="37"/>
      <c r="C743" s="61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2.75" customHeight="1">
      <c r="A744" s="27"/>
      <c r="B744" s="37"/>
      <c r="C744" s="61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2.75" customHeight="1">
      <c r="A745" s="27"/>
      <c r="B745" s="37"/>
      <c r="C745" s="61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2.75" customHeight="1">
      <c r="A746" s="27"/>
      <c r="B746" s="37"/>
      <c r="C746" s="61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2.75" customHeight="1">
      <c r="A747" s="27"/>
      <c r="B747" s="37"/>
      <c r="C747" s="61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2.75" customHeight="1">
      <c r="A748" s="27"/>
      <c r="B748" s="37"/>
      <c r="C748" s="61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2.75" customHeight="1">
      <c r="A749" s="27"/>
      <c r="B749" s="37"/>
      <c r="C749" s="61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2.75" customHeight="1">
      <c r="A750" s="27"/>
      <c r="B750" s="37"/>
      <c r="C750" s="61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2.75" customHeight="1">
      <c r="A751" s="27"/>
      <c r="B751" s="37"/>
      <c r="C751" s="61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2.75" customHeight="1">
      <c r="A752" s="27"/>
      <c r="B752" s="37"/>
      <c r="C752" s="61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2.75" customHeight="1">
      <c r="A753" s="27"/>
      <c r="B753" s="37"/>
      <c r="C753" s="61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2.75" customHeight="1">
      <c r="A754" s="27"/>
      <c r="B754" s="37"/>
      <c r="C754" s="61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2.75" customHeight="1">
      <c r="A755" s="27"/>
      <c r="B755" s="37"/>
      <c r="C755" s="61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2.75" customHeight="1">
      <c r="A756" s="27"/>
      <c r="B756" s="37"/>
      <c r="C756" s="61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2.75" customHeight="1">
      <c r="A757" s="27"/>
      <c r="B757" s="37"/>
      <c r="C757" s="61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2.75" customHeight="1">
      <c r="A758" s="27"/>
      <c r="B758" s="37"/>
      <c r="C758" s="61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2.75" customHeight="1">
      <c r="A759" s="27"/>
      <c r="B759" s="37"/>
      <c r="C759" s="61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2.75" customHeight="1">
      <c r="A760" s="27"/>
      <c r="B760" s="37"/>
      <c r="C760" s="61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2.75" customHeight="1">
      <c r="A761" s="27"/>
      <c r="B761" s="37"/>
      <c r="C761" s="61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2.75" customHeight="1">
      <c r="A762" s="27"/>
      <c r="B762" s="37"/>
      <c r="C762" s="61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2.75" customHeight="1">
      <c r="A763" s="27"/>
      <c r="B763" s="37"/>
      <c r="C763" s="61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2.75" customHeight="1">
      <c r="A764" s="27"/>
      <c r="B764" s="37"/>
      <c r="C764" s="61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2.75" customHeight="1">
      <c r="A765" s="27"/>
      <c r="B765" s="37"/>
      <c r="C765" s="61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2.75" customHeight="1">
      <c r="A766" s="27"/>
      <c r="B766" s="37"/>
      <c r="C766" s="61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2.75" customHeight="1">
      <c r="A767" s="27"/>
      <c r="B767" s="37"/>
      <c r="C767" s="61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2.75" customHeight="1">
      <c r="A768" s="27"/>
      <c r="B768" s="37"/>
      <c r="C768" s="61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2.75" customHeight="1">
      <c r="A769" s="27"/>
      <c r="B769" s="37"/>
      <c r="C769" s="61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2.75" customHeight="1">
      <c r="A770" s="27"/>
      <c r="B770" s="37"/>
      <c r="C770" s="61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2.75" customHeight="1">
      <c r="A771" s="27"/>
      <c r="B771" s="37"/>
      <c r="C771" s="61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2.75" customHeight="1">
      <c r="A772" s="27"/>
      <c r="B772" s="37"/>
      <c r="C772" s="61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2.75" customHeight="1">
      <c r="A773" s="27"/>
      <c r="B773" s="37"/>
      <c r="C773" s="61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2.75" customHeight="1">
      <c r="A774" s="27"/>
      <c r="B774" s="37"/>
      <c r="C774" s="61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2.75" customHeight="1">
      <c r="A775" s="27"/>
      <c r="B775" s="37"/>
      <c r="C775" s="61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2.75" customHeight="1">
      <c r="A776" s="27"/>
      <c r="B776" s="37"/>
      <c r="C776" s="61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2.75" customHeight="1">
      <c r="A777" s="27"/>
      <c r="B777" s="37"/>
      <c r="C777" s="61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2.75" customHeight="1">
      <c r="A778" s="27"/>
      <c r="B778" s="37"/>
      <c r="C778" s="61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2.75" customHeight="1">
      <c r="A779" s="27"/>
      <c r="B779" s="37"/>
      <c r="C779" s="61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2.75" customHeight="1">
      <c r="A780" s="27"/>
      <c r="B780" s="37"/>
      <c r="C780" s="61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2.75" customHeight="1">
      <c r="A781" s="27"/>
      <c r="B781" s="37"/>
      <c r="C781" s="61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2.75" customHeight="1">
      <c r="A782" s="27"/>
      <c r="B782" s="37"/>
      <c r="C782" s="61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2.75" customHeight="1">
      <c r="A783" s="27"/>
      <c r="B783" s="37"/>
      <c r="C783" s="61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2.75" customHeight="1">
      <c r="A784" s="27"/>
      <c r="B784" s="37"/>
      <c r="C784" s="61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2.75" customHeight="1">
      <c r="A785" s="27"/>
      <c r="B785" s="37"/>
      <c r="C785" s="61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2.75" customHeight="1">
      <c r="A786" s="27"/>
      <c r="B786" s="37"/>
      <c r="C786" s="61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2.75" customHeight="1">
      <c r="A787" s="27"/>
      <c r="B787" s="37"/>
      <c r="C787" s="61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2.75" customHeight="1">
      <c r="A788" s="27"/>
      <c r="B788" s="37"/>
      <c r="C788" s="61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2.75" customHeight="1">
      <c r="A789" s="27"/>
      <c r="B789" s="37"/>
      <c r="C789" s="61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2.75" customHeight="1">
      <c r="A790" s="27"/>
      <c r="B790" s="37"/>
      <c r="C790" s="61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2.75" customHeight="1">
      <c r="A791" s="27"/>
      <c r="B791" s="37"/>
      <c r="C791" s="61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2.75" customHeight="1">
      <c r="A792" s="27"/>
      <c r="B792" s="37"/>
      <c r="C792" s="61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2.75" customHeight="1">
      <c r="A793" s="27"/>
      <c r="B793" s="37"/>
      <c r="C793" s="61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2.75" customHeight="1">
      <c r="A794" s="27"/>
      <c r="B794" s="37"/>
      <c r="C794" s="61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2.75" customHeight="1">
      <c r="A795" s="27"/>
      <c r="B795" s="37"/>
      <c r="C795" s="61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2.75" customHeight="1">
      <c r="A796" s="27"/>
      <c r="B796" s="37"/>
      <c r="C796" s="61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2.75" customHeight="1">
      <c r="A797" s="27"/>
      <c r="B797" s="37"/>
      <c r="C797" s="61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2.75" customHeight="1">
      <c r="A798" s="27"/>
      <c r="B798" s="37"/>
      <c r="C798" s="61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2.75" customHeight="1">
      <c r="A799" s="27"/>
      <c r="B799" s="37"/>
      <c r="C799" s="61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2.75" customHeight="1">
      <c r="A800" s="27"/>
      <c r="B800" s="37"/>
      <c r="C800" s="61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2.75" customHeight="1">
      <c r="A801" s="27"/>
      <c r="B801" s="37"/>
      <c r="C801" s="61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2.75" customHeight="1">
      <c r="A802" s="27"/>
      <c r="B802" s="37"/>
      <c r="C802" s="61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2.75" customHeight="1">
      <c r="A803" s="27"/>
      <c r="B803" s="37"/>
      <c r="C803" s="61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2.75" customHeight="1">
      <c r="A804" s="27"/>
      <c r="B804" s="37"/>
      <c r="C804" s="61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2.75" customHeight="1">
      <c r="A805" s="27"/>
      <c r="B805" s="37"/>
      <c r="C805" s="61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2.75" customHeight="1">
      <c r="A806" s="27"/>
      <c r="B806" s="37"/>
      <c r="C806" s="61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2.75" customHeight="1">
      <c r="A807" s="27"/>
      <c r="B807" s="37"/>
      <c r="C807" s="61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2.75" customHeight="1">
      <c r="A808" s="27"/>
      <c r="B808" s="37"/>
      <c r="C808" s="61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2.75" customHeight="1">
      <c r="A809" s="27"/>
      <c r="B809" s="37"/>
      <c r="C809" s="61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2.75" customHeight="1">
      <c r="A810" s="27"/>
      <c r="B810" s="37"/>
      <c r="C810" s="61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2.75" customHeight="1">
      <c r="A811" s="27"/>
      <c r="B811" s="37"/>
      <c r="C811" s="61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2.75" customHeight="1">
      <c r="A812" s="27"/>
      <c r="B812" s="37"/>
      <c r="C812" s="61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2.75" customHeight="1">
      <c r="A813" s="27"/>
      <c r="B813" s="37"/>
      <c r="C813" s="61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2.75" customHeight="1">
      <c r="A814" s="27"/>
      <c r="B814" s="37"/>
      <c r="C814" s="61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2.75" customHeight="1">
      <c r="A815" s="27"/>
      <c r="B815" s="37"/>
      <c r="C815" s="61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2.75" customHeight="1">
      <c r="A816" s="27"/>
      <c r="B816" s="37"/>
      <c r="C816" s="61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2.75" customHeight="1">
      <c r="A817" s="27"/>
      <c r="B817" s="37"/>
      <c r="C817" s="61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2.75" customHeight="1">
      <c r="A818" s="27"/>
      <c r="B818" s="37"/>
      <c r="C818" s="61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2.75" customHeight="1">
      <c r="A819" s="27"/>
      <c r="B819" s="37"/>
      <c r="C819" s="61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2.75" customHeight="1">
      <c r="A820" s="27"/>
      <c r="B820" s="37"/>
      <c r="C820" s="61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2.75" customHeight="1">
      <c r="A821" s="27"/>
      <c r="B821" s="37"/>
      <c r="C821" s="61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2.75" customHeight="1">
      <c r="A822" s="27"/>
      <c r="B822" s="37"/>
      <c r="C822" s="61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2.75" customHeight="1">
      <c r="A823" s="27"/>
      <c r="B823" s="37"/>
      <c r="C823" s="61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2.75" customHeight="1">
      <c r="A824" s="27"/>
      <c r="B824" s="37"/>
      <c r="C824" s="61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2.75" customHeight="1">
      <c r="A825" s="27"/>
      <c r="B825" s="37"/>
      <c r="C825" s="61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2.75" customHeight="1">
      <c r="A826" s="27"/>
      <c r="B826" s="37"/>
      <c r="C826" s="61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2.75" customHeight="1">
      <c r="A827" s="27"/>
      <c r="B827" s="37"/>
      <c r="C827" s="61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2.75" customHeight="1">
      <c r="A828" s="27"/>
      <c r="B828" s="37"/>
      <c r="C828" s="61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2.75" customHeight="1">
      <c r="A829" s="27"/>
      <c r="B829" s="37"/>
      <c r="C829" s="61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2.75" customHeight="1">
      <c r="A830" s="27"/>
      <c r="B830" s="37"/>
      <c r="C830" s="61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2.75" customHeight="1">
      <c r="A831" s="27"/>
      <c r="B831" s="37"/>
      <c r="C831" s="61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2.75" customHeight="1">
      <c r="A832" s="27"/>
      <c r="B832" s="37"/>
      <c r="C832" s="61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2.75" customHeight="1">
      <c r="A833" s="27"/>
      <c r="B833" s="37"/>
      <c r="C833" s="61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2.75" customHeight="1">
      <c r="A834" s="27"/>
      <c r="B834" s="37"/>
      <c r="C834" s="61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2.75" customHeight="1">
      <c r="A835" s="27"/>
      <c r="B835" s="37"/>
      <c r="C835" s="61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2.75" customHeight="1">
      <c r="A836" s="27"/>
      <c r="B836" s="37"/>
      <c r="C836" s="61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2.75" customHeight="1">
      <c r="A837" s="27"/>
      <c r="B837" s="37"/>
      <c r="C837" s="61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2.75" customHeight="1">
      <c r="A838" s="27"/>
      <c r="B838" s="37"/>
      <c r="C838" s="61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2.75" customHeight="1">
      <c r="A839" s="27"/>
      <c r="B839" s="37"/>
      <c r="C839" s="61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2.75" customHeight="1">
      <c r="A840" s="27"/>
      <c r="B840" s="37"/>
      <c r="C840" s="61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2.75" customHeight="1">
      <c r="A841" s="27"/>
      <c r="B841" s="37"/>
      <c r="C841" s="61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2.75" customHeight="1">
      <c r="A842" s="27"/>
      <c r="B842" s="37"/>
      <c r="C842" s="61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2.75" customHeight="1">
      <c r="A843" s="27"/>
      <c r="B843" s="37"/>
      <c r="C843" s="61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2.75" customHeight="1">
      <c r="A844" s="27"/>
      <c r="B844" s="37"/>
      <c r="C844" s="61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2.75" customHeight="1">
      <c r="A845" s="27"/>
      <c r="B845" s="37"/>
      <c r="C845" s="61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2.75" customHeight="1">
      <c r="A846" s="27"/>
      <c r="B846" s="37"/>
      <c r="C846" s="61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2.75" customHeight="1">
      <c r="A847" s="27"/>
      <c r="B847" s="37"/>
      <c r="C847" s="61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2.75" customHeight="1">
      <c r="A848" s="27"/>
      <c r="B848" s="37"/>
      <c r="C848" s="61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2.75" customHeight="1">
      <c r="A849" s="27"/>
      <c r="B849" s="37"/>
      <c r="C849" s="61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2.75" customHeight="1">
      <c r="A850" s="27"/>
      <c r="B850" s="37"/>
      <c r="C850" s="61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2.75" customHeight="1">
      <c r="A851" s="27"/>
      <c r="B851" s="37"/>
      <c r="C851" s="61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2.75" customHeight="1">
      <c r="A852" s="27"/>
      <c r="B852" s="37"/>
      <c r="C852" s="61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2.75" customHeight="1">
      <c r="A853" s="27"/>
      <c r="B853" s="37"/>
      <c r="C853" s="61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2.75" customHeight="1">
      <c r="A854" s="27"/>
      <c r="B854" s="37"/>
      <c r="C854" s="61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2.75" customHeight="1">
      <c r="A855" s="27"/>
      <c r="B855" s="37"/>
      <c r="C855" s="61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2.75" customHeight="1">
      <c r="A856" s="27"/>
      <c r="B856" s="37"/>
      <c r="C856" s="61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2.75" customHeight="1">
      <c r="A857" s="27"/>
      <c r="B857" s="37"/>
      <c r="C857" s="61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2.75" customHeight="1">
      <c r="A858" s="27"/>
      <c r="B858" s="37"/>
      <c r="C858" s="61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2.75" customHeight="1">
      <c r="A859" s="27"/>
      <c r="B859" s="37"/>
      <c r="C859" s="61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2.75" customHeight="1">
      <c r="A860" s="27"/>
      <c r="B860" s="37"/>
      <c r="C860" s="61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2.75" customHeight="1">
      <c r="A861" s="27"/>
      <c r="B861" s="37"/>
      <c r="C861" s="61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2.75" customHeight="1">
      <c r="A862" s="27"/>
      <c r="B862" s="37"/>
      <c r="C862" s="61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2.75" customHeight="1">
      <c r="A863" s="27"/>
      <c r="B863" s="37"/>
      <c r="C863" s="61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2.75" customHeight="1">
      <c r="A864" s="27"/>
      <c r="B864" s="37"/>
      <c r="C864" s="61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2.75" customHeight="1">
      <c r="A865" s="27"/>
      <c r="B865" s="37"/>
      <c r="C865" s="61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2.75" customHeight="1">
      <c r="A866" s="27"/>
      <c r="B866" s="37"/>
      <c r="C866" s="61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2.75" customHeight="1">
      <c r="A867" s="27"/>
      <c r="B867" s="37"/>
      <c r="C867" s="61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2.75" customHeight="1">
      <c r="A868" s="27"/>
      <c r="B868" s="37"/>
      <c r="C868" s="61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2.75" customHeight="1">
      <c r="A869" s="27"/>
      <c r="B869" s="37"/>
      <c r="C869" s="61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2.75" customHeight="1">
      <c r="A870" s="27"/>
      <c r="B870" s="37"/>
      <c r="C870" s="61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2.75" customHeight="1">
      <c r="A871" s="27"/>
      <c r="B871" s="37"/>
      <c r="C871" s="61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2.75" customHeight="1">
      <c r="A872" s="27"/>
      <c r="B872" s="37"/>
      <c r="C872" s="61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2.75" customHeight="1">
      <c r="A873" s="27"/>
      <c r="B873" s="37"/>
      <c r="C873" s="61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2.75" customHeight="1">
      <c r="A874" s="27"/>
      <c r="B874" s="37"/>
      <c r="C874" s="61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2.75" customHeight="1">
      <c r="A875" s="27"/>
      <c r="B875" s="37"/>
      <c r="C875" s="61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2.75" customHeight="1">
      <c r="A876" s="27"/>
      <c r="B876" s="37"/>
      <c r="C876" s="61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2.75" customHeight="1">
      <c r="A877" s="27"/>
      <c r="B877" s="37"/>
      <c r="C877" s="61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2.75" customHeight="1">
      <c r="A878" s="27"/>
      <c r="B878" s="37"/>
      <c r="C878" s="61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2.75" customHeight="1">
      <c r="A879" s="27"/>
      <c r="B879" s="37"/>
      <c r="C879" s="61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2.75" customHeight="1">
      <c r="A880" s="27"/>
      <c r="B880" s="37"/>
      <c r="C880" s="61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2.75" customHeight="1">
      <c r="A881" s="27"/>
      <c r="B881" s="37"/>
      <c r="C881" s="61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2.75" customHeight="1">
      <c r="A882" s="27"/>
      <c r="B882" s="37"/>
      <c r="C882" s="61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2.75" customHeight="1">
      <c r="A883" s="27"/>
      <c r="B883" s="37"/>
      <c r="C883" s="61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2.75" customHeight="1">
      <c r="A884" s="27"/>
      <c r="B884" s="37"/>
      <c r="C884" s="61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2.75" customHeight="1">
      <c r="A885" s="27"/>
      <c r="B885" s="37"/>
      <c r="C885" s="61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2.75" customHeight="1">
      <c r="A886" s="27"/>
      <c r="B886" s="37"/>
      <c r="C886" s="61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2.75" customHeight="1">
      <c r="A887" s="27"/>
      <c r="B887" s="37"/>
      <c r="C887" s="61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2.75" customHeight="1">
      <c r="A888" s="27"/>
      <c r="B888" s="37"/>
      <c r="C888" s="61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2.75" customHeight="1">
      <c r="A889" s="27"/>
      <c r="B889" s="37"/>
      <c r="C889" s="61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2.75" customHeight="1">
      <c r="A890" s="27"/>
      <c r="B890" s="37"/>
      <c r="C890" s="61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2.75" customHeight="1">
      <c r="A891" s="27"/>
      <c r="B891" s="37"/>
      <c r="C891" s="61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2.75" customHeight="1">
      <c r="A892" s="27"/>
      <c r="B892" s="37"/>
      <c r="C892" s="61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2.75" customHeight="1">
      <c r="A893" s="27"/>
      <c r="B893" s="37"/>
      <c r="C893" s="61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2.75" customHeight="1">
      <c r="A894" s="27"/>
      <c r="B894" s="37"/>
      <c r="C894" s="61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2.75" customHeight="1">
      <c r="A895" s="27"/>
      <c r="B895" s="37"/>
      <c r="C895" s="61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2.75" customHeight="1">
      <c r="A896" s="27"/>
      <c r="B896" s="37"/>
      <c r="C896" s="61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2.75" customHeight="1">
      <c r="A897" s="27"/>
      <c r="B897" s="37"/>
      <c r="C897" s="61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2.75" customHeight="1">
      <c r="A898" s="27"/>
      <c r="B898" s="37"/>
      <c r="C898" s="61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2.75" customHeight="1">
      <c r="A899" s="27"/>
      <c r="B899" s="37"/>
      <c r="C899" s="61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2.75" customHeight="1">
      <c r="A900" s="27"/>
      <c r="B900" s="37"/>
      <c r="C900" s="61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2.75" customHeight="1">
      <c r="A901" s="27"/>
      <c r="B901" s="37"/>
      <c r="C901" s="61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2.75" customHeight="1">
      <c r="A902" s="27"/>
      <c r="B902" s="37"/>
      <c r="C902" s="61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2.75" customHeight="1">
      <c r="A903" s="27"/>
      <c r="B903" s="37"/>
      <c r="C903" s="61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2.75" customHeight="1">
      <c r="A904" s="27"/>
      <c r="B904" s="37"/>
      <c r="C904" s="61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2.75" customHeight="1">
      <c r="A905" s="27"/>
      <c r="B905" s="37"/>
      <c r="C905" s="61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2.75" customHeight="1">
      <c r="A906" s="27"/>
      <c r="B906" s="37"/>
      <c r="C906" s="61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2.75" customHeight="1">
      <c r="A907" s="27"/>
      <c r="B907" s="37"/>
      <c r="C907" s="61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2.75" customHeight="1">
      <c r="A908" s="27"/>
      <c r="B908" s="37"/>
      <c r="C908" s="61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2.75" customHeight="1">
      <c r="A909" s="27"/>
      <c r="B909" s="37"/>
      <c r="C909" s="61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2.75" customHeight="1">
      <c r="A910" s="27"/>
      <c r="B910" s="37"/>
      <c r="C910" s="61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2.75" customHeight="1">
      <c r="A911" s="27"/>
      <c r="B911" s="37"/>
      <c r="C911" s="61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2.75" customHeight="1">
      <c r="A912" s="27"/>
      <c r="B912" s="37"/>
      <c r="C912" s="61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2.75" customHeight="1">
      <c r="A913" s="27"/>
      <c r="B913" s="37"/>
      <c r="C913" s="61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2.75" customHeight="1">
      <c r="A914" s="27"/>
      <c r="B914" s="37"/>
      <c r="C914" s="61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2.75" customHeight="1">
      <c r="A915" s="27"/>
      <c r="B915" s="37"/>
      <c r="C915" s="61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2.75" customHeight="1">
      <c r="A916" s="27"/>
      <c r="B916" s="37"/>
      <c r="C916" s="61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2.75" customHeight="1">
      <c r="A917" s="27"/>
      <c r="B917" s="37"/>
      <c r="C917" s="61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2.75" customHeight="1">
      <c r="A918" s="27"/>
      <c r="B918" s="37"/>
      <c r="C918" s="61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2.75" customHeight="1">
      <c r="A919" s="27"/>
      <c r="B919" s="37"/>
      <c r="C919" s="61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2.75" customHeight="1">
      <c r="A920" s="27"/>
      <c r="B920" s="37"/>
      <c r="C920" s="61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2.75" customHeight="1">
      <c r="A921" s="27"/>
      <c r="B921" s="37"/>
      <c r="C921" s="61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2.75" customHeight="1">
      <c r="A922" s="27"/>
      <c r="B922" s="37"/>
      <c r="C922" s="61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2.75" customHeight="1">
      <c r="A923" s="27"/>
      <c r="B923" s="37"/>
      <c r="C923" s="61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2.75" customHeight="1">
      <c r="A924" s="27"/>
      <c r="B924" s="37"/>
      <c r="C924" s="61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2.75" customHeight="1">
      <c r="A925" s="27"/>
      <c r="B925" s="37"/>
      <c r="C925" s="61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2.75" customHeight="1">
      <c r="A926" s="27"/>
      <c r="B926" s="37"/>
      <c r="C926" s="61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2.75" customHeight="1">
      <c r="A927" s="27"/>
      <c r="B927" s="37"/>
      <c r="C927" s="61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2.75" customHeight="1">
      <c r="A928" s="27"/>
      <c r="B928" s="37"/>
      <c r="C928" s="61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2.75" customHeight="1">
      <c r="A929" s="27"/>
      <c r="B929" s="37"/>
      <c r="C929" s="61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2.75" customHeight="1">
      <c r="A930" s="27"/>
      <c r="B930" s="37"/>
      <c r="C930" s="61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2.75" customHeight="1">
      <c r="A931" s="27"/>
      <c r="B931" s="37"/>
      <c r="C931" s="61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2.75" customHeight="1">
      <c r="A932" s="27"/>
      <c r="B932" s="37"/>
      <c r="C932" s="61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2.75" customHeight="1">
      <c r="A933" s="27"/>
      <c r="B933" s="37"/>
      <c r="C933" s="61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2.75" customHeight="1">
      <c r="A934" s="27"/>
      <c r="B934" s="37"/>
      <c r="C934" s="61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2.75" customHeight="1">
      <c r="A935" s="27"/>
      <c r="B935" s="37"/>
      <c r="C935" s="61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2.75" customHeight="1">
      <c r="A936" s="27"/>
      <c r="B936" s="37"/>
      <c r="C936" s="61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2.75" customHeight="1">
      <c r="A937" s="27"/>
      <c r="B937" s="37"/>
      <c r="C937" s="61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2.75" customHeight="1">
      <c r="A938" s="27"/>
      <c r="B938" s="37"/>
      <c r="C938" s="61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2.75" customHeight="1">
      <c r="A939" s="27"/>
      <c r="B939" s="37"/>
      <c r="C939" s="61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2.75" customHeight="1">
      <c r="A940" s="27"/>
      <c r="B940" s="37"/>
      <c r="C940" s="61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2.75" customHeight="1">
      <c r="A941" s="27"/>
      <c r="B941" s="37"/>
      <c r="C941" s="61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2.75" customHeight="1">
      <c r="A942" s="27"/>
      <c r="B942" s="37"/>
      <c r="C942" s="61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2.75" customHeight="1">
      <c r="A943" s="27"/>
      <c r="B943" s="37"/>
      <c r="C943" s="61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2.75" customHeight="1">
      <c r="A944" s="27"/>
      <c r="B944" s="37"/>
      <c r="C944" s="61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2.75" customHeight="1">
      <c r="A945" s="27"/>
      <c r="B945" s="37"/>
      <c r="C945" s="61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2.75" customHeight="1">
      <c r="A946" s="27"/>
      <c r="B946" s="37"/>
      <c r="C946" s="61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2.75" customHeight="1">
      <c r="A947" s="27"/>
      <c r="B947" s="37"/>
      <c r="C947" s="61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2.75" customHeight="1">
      <c r="A948" s="27"/>
      <c r="B948" s="37"/>
      <c r="C948" s="61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2.75" customHeight="1">
      <c r="A949" s="27"/>
      <c r="B949" s="37"/>
      <c r="C949" s="61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2.75" customHeight="1">
      <c r="A950" s="27"/>
      <c r="B950" s="37"/>
      <c r="C950" s="61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2.75" customHeight="1">
      <c r="A951" s="27"/>
      <c r="B951" s="37"/>
      <c r="C951" s="61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2.75" customHeight="1">
      <c r="A952" s="27"/>
      <c r="B952" s="37"/>
      <c r="C952" s="61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2.75" customHeight="1">
      <c r="A953" s="27"/>
      <c r="B953" s="37"/>
      <c r="C953" s="61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2.75" customHeight="1">
      <c r="A954" s="27"/>
      <c r="B954" s="37"/>
      <c r="C954" s="61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2.75" customHeight="1">
      <c r="A955" s="27"/>
      <c r="B955" s="37"/>
      <c r="C955" s="61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2.75" customHeight="1">
      <c r="A956" s="27"/>
      <c r="B956" s="37"/>
      <c r="C956" s="61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2.75" customHeight="1">
      <c r="A957" s="27"/>
      <c r="B957" s="37"/>
      <c r="C957" s="61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2.75" customHeight="1">
      <c r="A958" s="27"/>
      <c r="B958" s="37"/>
      <c r="C958" s="61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2.75" customHeight="1">
      <c r="A959" s="27"/>
      <c r="B959" s="37"/>
      <c r="C959" s="61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2.75" customHeight="1">
      <c r="A960" s="27"/>
      <c r="B960" s="37"/>
      <c r="C960" s="61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2.75" customHeight="1">
      <c r="A961" s="27"/>
      <c r="B961" s="37"/>
      <c r="C961" s="61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2.75" customHeight="1">
      <c r="A962" s="27"/>
      <c r="B962" s="37"/>
      <c r="C962" s="61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2.75" customHeight="1">
      <c r="A963" s="27"/>
      <c r="B963" s="37"/>
      <c r="C963" s="61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2.75" customHeight="1">
      <c r="A964" s="27"/>
      <c r="B964" s="37"/>
      <c r="C964" s="61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2.75" customHeight="1">
      <c r="A965" s="27"/>
      <c r="B965" s="37"/>
      <c r="C965" s="61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2.75" customHeight="1">
      <c r="A966" s="27"/>
      <c r="B966" s="37"/>
      <c r="C966" s="61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2.75" customHeight="1">
      <c r="A967" s="27"/>
      <c r="B967" s="37"/>
      <c r="C967" s="61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2.75" customHeight="1">
      <c r="A968" s="27"/>
      <c r="B968" s="37"/>
      <c r="C968" s="61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2.75" customHeight="1">
      <c r="A969" s="27"/>
      <c r="B969" s="37"/>
      <c r="C969" s="61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2.75" customHeight="1">
      <c r="A970" s="27"/>
      <c r="B970" s="37"/>
      <c r="C970" s="61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2.75" customHeight="1">
      <c r="A971" s="27"/>
      <c r="B971" s="37"/>
      <c r="C971" s="61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2.75" customHeight="1">
      <c r="A972" s="27"/>
      <c r="B972" s="37"/>
      <c r="C972" s="61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2.75" customHeight="1">
      <c r="A973" s="27"/>
      <c r="B973" s="37"/>
      <c r="C973" s="61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2.75" customHeight="1">
      <c r="A974" s="27"/>
      <c r="B974" s="37"/>
      <c r="C974" s="61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2.75" customHeight="1">
      <c r="A975" s="27"/>
      <c r="B975" s="37"/>
      <c r="C975" s="61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2.75" customHeight="1">
      <c r="A976" s="27"/>
      <c r="B976" s="37"/>
      <c r="C976" s="61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2.75" customHeight="1">
      <c r="A977" s="27"/>
      <c r="B977" s="37"/>
      <c r="C977" s="61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2.75" customHeight="1">
      <c r="A978" s="27"/>
      <c r="B978" s="37"/>
      <c r="C978" s="61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2.75" customHeight="1">
      <c r="A979" s="27"/>
      <c r="B979" s="37"/>
      <c r="C979" s="61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2.75" customHeight="1">
      <c r="A980" s="27"/>
      <c r="B980" s="37"/>
      <c r="C980" s="61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2.75" customHeight="1">
      <c r="A981" s="27"/>
      <c r="B981" s="37"/>
      <c r="C981" s="61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2.75" customHeight="1">
      <c r="A982" s="27"/>
      <c r="B982" s="37"/>
      <c r="C982" s="61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2.75" customHeight="1">
      <c r="A983" s="27"/>
      <c r="B983" s="37"/>
      <c r="C983" s="61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2.75" customHeight="1">
      <c r="A984" s="27"/>
      <c r="B984" s="37"/>
      <c r="C984" s="61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2.75" customHeight="1">
      <c r="A985" s="27"/>
      <c r="B985" s="37"/>
      <c r="C985" s="61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2.75" customHeight="1">
      <c r="A986" s="27"/>
      <c r="B986" s="37"/>
      <c r="C986" s="61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2.75" customHeight="1">
      <c r="A987" s="27"/>
      <c r="B987" s="37"/>
      <c r="C987" s="61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2.75" customHeight="1">
      <c r="A988" s="27"/>
      <c r="B988" s="37"/>
      <c r="C988" s="61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2.75" customHeight="1">
      <c r="A989" s="27"/>
      <c r="B989" s="37"/>
      <c r="C989" s="61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2.75" customHeight="1">
      <c r="A990" s="27"/>
      <c r="B990" s="37"/>
      <c r="C990" s="61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2.75" customHeight="1">
      <c r="A991" s="27"/>
      <c r="B991" s="37"/>
      <c r="C991" s="61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2.75" customHeight="1">
      <c r="A992" s="27"/>
      <c r="B992" s="37"/>
      <c r="C992" s="61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2.75" customHeight="1">
      <c r="A993" s="27"/>
      <c r="B993" s="37"/>
      <c r="C993" s="61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2.75" customHeight="1">
      <c r="A994" s="27"/>
      <c r="B994" s="37"/>
      <c r="C994" s="61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2.75" customHeight="1">
      <c r="A995" s="27"/>
      <c r="B995" s="37"/>
      <c r="C995" s="61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2.75" customHeight="1">
      <c r="A996" s="27"/>
      <c r="B996" s="37"/>
      <c r="C996" s="61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2.75" customHeight="1">
      <c r="A997" s="27"/>
      <c r="B997" s="37"/>
      <c r="C997" s="61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2.75" customHeight="1">
      <c r="A998" s="27"/>
      <c r="B998" s="37"/>
      <c r="C998" s="61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2.75" customHeight="1">
      <c r="A999" s="27"/>
      <c r="B999" s="37"/>
      <c r="C999" s="61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2.75" customHeight="1">
      <c r="A1000" s="27"/>
      <c r="B1000" s="37"/>
      <c r="C1000" s="61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">
    <mergeCell ref="B3:B4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85635d-cf54-460b-8438-0e2015e08040">
      <Value>6</Value>
      <Value>5</Value>
      <Value>18</Value>
      <Value>2</Value>
      <Value>8</Value>
    </TaxCatchAll>
    <dlc_EmailBCC xmlns="http://schemas.microsoft.com/sharepoint/v3" xsi:nil="true"/>
    <dlc_EmailReceivedUTC xmlns="http://schemas.microsoft.com/sharepoint/v3" xsi:nil="true"/>
    <dlc_EmailSent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ubject xmlns="http://schemas.microsoft.com/sharepoint/v3" xsi:nil="true"/>
    <dlc_EmailTo xmlns="http://schemas.microsoft.com/sharepoint/v3" xsi:nil="true"/>
    <dlc_EmailFrom xmlns="http://schemas.microsoft.com/sharepoint/v3" xsi:nil="true"/>
    <dlc_EmailCC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Mailbox xmlns="http://schemas.microsoft.com/sharepoint/v3">
      <UserInfo>
        <DisplayName/>
        <AccountId xsi:nil="true"/>
        <AccountType/>
      </UserInfo>
    </dlc_EmailMailbox>
    <HMT_Topic xmlns="8485635d-cf54-460b-8438-0e2015e08040">2024-25 Estimates and Accounts</HMT_Topic>
    <_dlc_DocId xmlns="8485635d-cf54-460b-8438-0e2015e08040">HMTPUBSRV-1781176686-6347</_dlc_DocId>
    <HMT_SubTeamHTField0 xmlns="8485635d-cf54-460b-8438-0e2015e08040">
      <Terms xmlns="http://schemas.microsoft.com/office/infopath/2007/PartnerControls"/>
    </HMT_SubTeamHTField0>
    <HMT_Record xmlns="8485635d-cf54-460b-8438-0e2015e08040">true</HMT_Record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Devolution</TermName>
          <TermId xmlns="http://schemas.microsoft.com/office/infopath/2007/PartnerControls">f07ba734-7a7d-4de7-b286-5fc2c2469000</TermId>
        </TermInfo>
      </Terms>
    </HMT_TeamHTField0>
    <HMT_LegacySensitive xmlns="8485635d-cf54-460b-8438-0e2015e08040">false</HMT_LegacySensitive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SubTopic xmlns="8485635d-cf54-460b-8438-0e2015e08040">DAs</HMT_SubTopic>
    <HMT_Theme xmlns="8485635d-cf54-460b-8438-0e2015e08040">DEV Spending Control</HMT_Theme>
    <_dlc_DocIdUrl xmlns="8485635d-cf54-460b-8438-0e2015e08040">
      <Url>https://tris42.sharepoint.com/sites/hmt_is_pubsrv/_layouts/15/DocIdRedir.aspx?ID=HMTPUBSRV-1781176686-6347</Url>
      <Description>HMTPUBSRV-1781176686-6347</Description>
    </_dlc_DocIdUrl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0c3401bb-744b-4660-997f-fc50d910db48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Services</TermName>
          <TermId xmlns="http://schemas.microsoft.com/office/infopath/2007/PartnerControls">200a2968-f57d-4757-93d0-f532b12fee42</TermId>
        </TermInfo>
      </Terms>
    </HMT_GroupHTField0>
    <HMT_LegacyRecord xmlns="8485635d-cf54-460b-8438-0e2015e08040">false</HMT_LegacyRecord>
    <SharedWithUsers xmlns="8485635d-cf54-460b-8438-0e2015e08040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F3DA492754083E45834DB37B66A7598000612A80459F9D114E90718075FE9417EC" ma:contentTypeVersion="4510" ma:contentTypeDescription="Create an InfoStore Document" ma:contentTypeScope="" ma:versionID="cccf3f129e1b0825b70e22623e5cfaab">
  <xsd:schema xmlns:xsd="http://www.w3.org/2001/XMLSchema" xmlns:xs="http://www.w3.org/2001/XMLSchema" xmlns:p="http://schemas.microsoft.com/office/2006/metadata/properties" xmlns:ns1="http://schemas.microsoft.com/sharepoint/v3" xmlns:ns2="8485635d-cf54-460b-8438-0e2015e08040" xmlns:ns3="009501c5-4540-4896-9ce1-c1363709369a" targetNamespace="http://schemas.microsoft.com/office/2006/metadata/properties" ma:root="true" ma:fieldsID="48e3b83da54b40c2a9d9078bf7b35778" ns1:_="" ns2:_="" ns3:_="">
    <xsd:import namespace="http://schemas.microsoft.com/sharepoint/v3"/>
    <xsd:import namespace="8485635d-cf54-460b-8438-0e2015e08040"/>
    <xsd:import namespace="009501c5-4540-4896-9ce1-c1363709369a"/>
    <xsd:element name="properties">
      <xsd:complexType>
        <xsd:sequence>
          <xsd:element name="documentManagement">
            <xsd:complexType>
              <xsd:all>
                <xsd:element ref="ns1:dlc_EmailSubject" minOccurs="0"/>
                <xsd:element ref="ns1:dlc_EmailMailbox" minOccurs="0"/>
                <xsd:element ref="ns1:dlc_EmailTo" minOccurs="0"/>
                <xsd:element ref="ns1:dlc_EmailFrom" minOccurs="0"/>
                <xsd:element ref="ns1:dlc_EmailCC" minOccurs="0"/>
                <xsd:element ref="ns1:dlc_EmailBCC" minOccurs="0"/>
                <xsd:element ref="ns1:dlc_EmailSentUTC" minOccurs="0"/>
                <xsd:element ref="ns1:dlc_EmailReceivedUTC" minOccurs="0"/>
                <xsd:element ref="ns2:HMT_DocumentTypeHTField0" minOccurs="0"/>
                <xsd:element ref="ns2:HMT_Record" minOccurs="0"/>
                <xsd:element ref="ns2:HMT_GroupHTField0" minOccurs="0"/>
                <xsd:element ref="ns2:HMT_TeamHTField0" minOccurs="0"/>
                <xsd:element ref="ns2:HMT_SubTeamHTField0" minOccurs="0"/>
                <xsd:element ref="ns2:HMT_Theme" minOccurs="0"/>
                <xsd:element ref="ns2:HMT_Topic" minOccurs="0"/>
                <xsd:element ref="ns2:HMT_SubTopic" minOccurs="0"/>
                <xsd:element ref="ns2:HMT_CategoryHTField0" minOccurs="0"/>
                <xsd:element ref="ns2:HMT_ClosedOn" minOccurs="0"/>
                <xsd:element ref="ns2:HMT_DeletedOn" minOccurs="0"/>
                <xsd:element ref="ns2:HMT_ArchivedOn" minOccurs="0"/>
                <xsd:element ref="ns2:HMT_LegacyItemID" minOccurs="0"/>
                <xsd:element ref="ns2:HMT_LegacyCreatedBy" minOccurs="0"/>
                <xsd:element ref="ns2:HMT_LegacyModifiedBy" minOccurs="0"/>
                <xsd:element ref="ns2:HMT_LegacyOrigSource" minOccurs="0"/>
                <xsd:element ref="ns2:HMT_LegacyExtRef" minOccurs="0"/>
                <xsd:element ref="ns2:HMT_LegacySensitive" minOccurs="0"/>
                <xsd:element ref="ns2:HMT_LegacyRecord" minOccurs="0"/>
                <xsd:element ref="ns2:HMT_Audit" minOccurs="0"/>
                <xsd:element ref="ns2:HMT_ClosedBy" minOccurs="0"/>
                <xsd:element ref="ns2:HMT_ArchivedBy" minOccurs="0"/>
                <xsd:element ref="ns2:HMT_ClosedArchive" minOccurs="0"/>
                <xsd:element ref="ns2:HMT_ClosedOnOrig" minOccurs="0"/>
                <xsd:element ref="ns2:HMT_ClosedbyOrig" minOccurs="0"/>
                <xsd:element ref="ns2:_dlc_DocIdUrl" minOccurs="0"/>
                <xsd:element ref="ns2:TaxCatchAllLabel" minOccurs="0"/>
                <xsd:element ref="ns2:TaxCatchAll" minOccurs="0"/>
                <xsd:element ref="ns2:b9c42a306c8b47fcbaf8a41a71352f3a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0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1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2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3" nillable="true" ma:displayName="From" ma:internalName="dlc_EmailFrom">
      <xsd:simpleType>
        <xsd:restriction base="dms:Text">
          <xsd:maxLength value="255"/>
        </xsd:restriction>
      </xsd:simpleType>
    </xsd:element>
    <xsd:element name="dlc_EmailCC" ma:index="4" nillable="true" ma:displayName="CC" ma:internalName="dlc_EmailCC">
      <xsd:simpleType>
        <xsd:restriction base="dms:Note">
          <xsd:maxLength value="1024"/>
        </xsd:restriction>
      </xsd:simpleType>
    </xsd:element>
    <xsd:element name="dlc_EmailBCC" ma:index="5" nillable="true" ma:displayName="BCC" ma:internalName="dlc_EmailBCC">
      <xsd:simpleType>
        <xsd:restriction base="dms:Note">
          <xsd:maxLength value="1024"/>
        </xsd:restriction>
      </xsd:simpleType>
    </xsd:element>
    <xsd:element name="dlc_EmailSentUTC" ma:index="6" nillable="true" ma:displayName="Date Sent" ma:internalName="dlc_EmailSentUTC">
      <xsd:simpleType>
        <xsd:restriction base="dms:DateTime"/>
      </xsd:simpleType>
    </xsd:element>
    <xsd:element name="dlc_EmailReceivedUTC" ma:index="7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9" nillable="true" ma:taxonomy="true" ma:internalName="HMT_DocumentTypeHTField0" ma:taxonomyFieldName="HMT_DocumentType" ma:displayName="Document Type" ma:indexed="true" ma:default="-1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10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12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14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16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17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8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9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21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23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24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25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26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27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8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9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30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31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32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33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34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35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36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37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8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Label" ma:index="47" nillable="true" ma:displayName="Taxonomy Catch All Column1" ma:hidden="true" ma:list="{1ae8225f-1e40-477c-bc6a-873b602347e8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48" nillable="true" ma:displayName="Taxonomy Catch All Column" ma:hidden="true" ma:list="{1ae8225f-1e40-477c-bc6a-873b602347e8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49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5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5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501c5-4540-4896-9ce1-c13637093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60" nillable="true" ma:displayName="Tags" ma:internalName="MediaServiceAutoTags" ma:readOnly="true">
      <xsd:simpleType>
        <xsd:restriction base="dms:Text"/>
      </xsd:simple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6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EC63C-331D-42F9-AC78-81DDBDE51F4A}">
  <ds:schemaRefs>
    <ds:schemaRef ds:uri="http://purl.org/dc/elements/1.1/"/>
    <ds:schemaRef ds:uri="http://schemas.openxmlformats.org/package/2006/metadata/core-properties"/>
    <ds:schemaRef ds:uri="009501c5-4540-4896-9ce1-c1363709369a"/>
    <ds:schemaRef ds:uri="http://purl.org/dc/terms/"/>
    <ds:schemaRef ds:uri="http://schemas.microsoft.com/office/2006/documentManagement/types"/>
    <ds:schemaRef ds:uri="http://schemas.microsoft.com/office/infopath/2007/PartnerControls"/>
    <ds:schemaRef ds:uri="8485635d-cf54-460b-8438-0e2015e08040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2CE987-AEFB-4F99-809E-A18DAE7D0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85635d-cf54-460b-8438-0e2015e08040"/>
    <ds:schemaRef ds:uri="009501c5-4540-4896-9ce1-c13637093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16DBE-A6DB-426A-A02B-870149E705E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20E59C-13B6-493A-88F6-F7EC3BC5B3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3.1 SG CTS</vt:lpstr>
      <vt:lpstr>3.3 (a) Cash Grant</vt:lpstr>
      <vt:lpstr>3.3 (b) Control Totals</vt:lpstr>
      <vt:lpstr>3 4 (a) Resource Changes</vt:lpstr>
      <vt:lpstr>3.4 (b) Capital Changes</vt:lpstr>
      <vt:lpstr>3.5 SG Trends</vt:lpstr>
      <vt:lpstr>BGT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Memoranda tables - SG Supps 24-25.xlsx</dc:title>
  <dc:subject/>
  <dc:creator>HONEYSETT, Larry</dc:creator>
  <cp:keywords/>
  <dc:description/>
  <cp:lastModifiedBy>TEXEIRA, Christopher</cp:lastModifiedBy>
  <cp:revision/>
  <dcterms:created xsi:type="dcterms:W3CDTF">2019-11-04T15:18:51Z</dcterms:created>
  <dcterms:modified xsi:type="dcterms:W3CDTF">2025-04-23T10:54:46Z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honeysettl@parliament.uk</vt:lpwstr>
  </property>
  <property fmtid="{D5CDD505-2E9C-101B-9397-08002B2CF9AE}" pid="5" name="MSIP_Label_a8f77787-5df4-43b6-a2a8-8d8b678a318b_SetDate">
    <vt:lpwstr>2019-11-04T15:20:40.1942291Z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c40d649c-38ec-4f06-9eb5-18eaa26a0dd4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ContentTypeId">
    <vt:lpwstr>0x010100F3DA492754083E45834DB37B66A7598000612A80459F9D114E90718075FE9417EC</vt:lpwstr>
  </property>
  <property fmtid="{D5CDD505-2E9C-101B-9397-08002B2CF9AE}" pid="11" name="HMT_DocumentType">
    <vt:lpwstr>6;#Other|c235b5c2-f697-427b-a70a-43d69599f998</vt:lpwstr>
  </property>
  <property fmtid="{D5CDD505-2E9C-101B-9397-08002B2CF9AE}" pid="12" name="HMT_Group">
    <vt:lpwstr>2;#Public Services|200a2968-f57d-4757-93d0-f532b12fee42</vt:lpwstr>
  </property>
  <property fmtid="{D5CDD505-2E9C-101B-9397-08002B2CF9AE}" pid="13" name="HMT_Category">
    <vt:lpwstr>8;#Policy Document Types|bd4325a7-7f6a-48f9-b0dc-cc3aef626e65</vt:lpwstr>
  </property>
  <property fmtid="{D5CDD505-2E9C-101B-9397-08002B2CF9AE}" pid="14" name="HMT_SubTeam">
    <vt:lpwstr/>
  </property>
  <property fmtid="{D5CDD505-2E9C-101B-9397-08002B2CF9AE}" pid="15" name="HMT_Classification">
    <vt:lpwstr>5;#Official|0c3401bb-744b-4660-997f-fc50d910db48</vt:lpwstr>
  </property>
  <property fmtid="{D5CDD505-2E9C-101B-9397-08002B2CF9AE}" pid="16" name="HMT_Review">
    <vt:bool>false</vt:bool>
  </property>
  <property fmtid="{D5CDD505-2E9C-101B-9397-08002B2CF9AE}" pid="17" name="HMT_Team">
    <vt:lpwstr>18;#Devolution|f07ba734-7a7d-4de7-b286-5fc2c2469000</vt:lpwstr>
  </property>
  <property fmtid="{D5CDD505-2E9C-101B-9397-08002B2CF9AE}" pid="18" name="_dlc_DocIdItemGuid">
    <vt:lpwstr>1122a28c-072c-46ab-ae88-836deeac850d</vt:lpwstr>
  </property>
  <property fmtid="{D5CDD505-2E9C-101B-9397-08002B2CF9AE}" pid="19" name="RMKeyword3">
    <vt:lpwstr/>
  </property>
  <property fmtid="{D5CDD505-2E9C-101B-9397-08002B2CF9AE}" pid="20" name="Sessions">
    <vt:lpwstr>67;#2019-20|66e74676-00e6-4c37-adc4-b954b89ccd7c</vt:lpwstr>
  </property>
  <property fmtid="{D5CDD505-2E9C-101B-9397-08002B2CF9AE}" pid="21" name="RMKeyword4">
    <vt:lpwstr/>
  </property>
  <property fmtid="{D5CDD505-2E9C-101B-9397-08002B2CF9AE}" pid="22" name="RMKeyword2">
    <vt:lpwstr/>
  </property>
  <property fmtid="{D5CDD505-2E9C-101B-9397-08002B2CF9AE}" pid="23" name="Inquiry">
    <vt:lpwstr/>
  </property>
  <property fmtid="{D5CDD505-2E9C-101B-9397-08002B2CF9AE}" pid="24" name="Circulation">
    <vt:lpwstr/>
  </property>
  <property fmtid="{D5CDD505-2E9C-101B-9397-08002B2CF9AE}" pid="25" name="ProtectiveMarking">
    <vt:lpwstr/>
  </property>
  <property fmtid="{D5CDD505-2E9C-101B-9397-08002B2CF9AE}" pid="26" name="Category">
    <vt:lpwstr/>
  </property>
  <property fmtid="{D5CDD505-2E9C-101B-9397-08002B2CF9AE}" pid="27" name="RMKeyword1">
    <vt:lpwstr>2;#Scrutiny|c40e1206-65f3-4fdf-a232-d54039a38d0a</vt:lpwstr>
  </property>
</Properties>
</file>