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clg.sharepoint.com/sites/BudgetControlTeam/Shared Documents/General/Estimates/1.1) Single Supplementary/2019-2020/Estimate Memorandum/Table A/"/>
    </mc:Choice>
  </mc:AlternateContent>
  <xr:revisionPtr revIDLastSave="0" documentId="8_{B3A510F4-344C-4703-8F1C-FCF2A0291EF4}" xr6:coauthVersionLast="44" xr6:coauthVersionMax="44" xr10:uidLastSave="{00000000-0000-0000-0000-000000000000}"/>
  <bookViews>
    <workbookView xWindow="-108" yWindow="-108" windowWidth="30936" windowHeight="16896" xr2:uid="{96EDCB3D-D141-4902-B139-237439A412E6}"/>
  </bookViews>
  <sheets>
    <sheet name="TABLE A - DEL" sheetId="1" r:id="rId1"/>
    <sheet name="TABLE A - A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1" i="1" l="1"/>
  <c r="J66" i="1"/>
  <c r="J62" i="1"/>
  <c r="J59" i="1"/>
  <c r="J57" i="1"/>
  <c r="J51" i="1"/>
  <c r="J52" i="1"/>
  <c r="J53" i="1"/>
  <c r="J54" i="1"/>
  <c r="J55" i="1"/>
  <c r="J56" i="1"/>
  <c r="J48" i="1"/>
  <c r="J49" i="1"/>
  <c r="J50" i="1"/>
  <c r="K51" i="1"/>
  <c r="J43" i="1"/>
  <c r="J20" i="1"/>
  <c r="K20" i="1" s="1"/>
  <c r="J44" i="1"/>
  <c r="K44" i="1" s="1"/>
  <c r="J45" i="1"/>
  <c r="K45" i="1" s="1"/>
  <c r="D16" i="2"/>
  <c r="E16" i="2" s="1"/>
  <c r="C16" i="2"/>
  <c r="B16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D7" i="2"/>
  <c r="I89" i="1"/>
  <c r="H89" i="1"/>
  <c r="J89" i="1" s="1"/>
  <c r="K89" i="1" s="1"/>
  <c r="E89" i="1"/>
  <c r="D89" i="1"/>
  <c r="F89" i="1" s="1"/>
  <c r="G89" i="1" s="1"/>
  <c r="J88" i="1"/>
  <c r="K88" i="1" s="1"/>
  <c r="F88" i="1"/>
  <c r="G88" i="1" s="1"/>
  <c r="I87" i="1"/>
  <c r="I90" i="1" s="1"/>
  <c r="H87" i="1"/>
  <c r="H90" i="1" s="1"/>
  <c r="J90" i="1" s="1"/>
  <c r="K90" i="1" s="1"/>
  <c r="E87" i="1"/>
  <c r="D87" i="1"/>
  <c r="F87" i="1" s="1"/>
  <c r="G87" i="1" s="1"/>
  <c r="J86" i="1"/>
  <c r="K86" i="1" s="1"/>
  <c r="F86" i="1"/>
  <c r="G86" i="1" s="1"/>
  <c r="J85" i="1"/>
  <c r="K85" i="1" s="1"/>
  <c r="E85" i="1"/>
  <c r="D85" i="1"/>
  <c r="F85" i="1" s="1"/>
  <c r="G85" i="1" s="1"/>
  <c r="J84" i="1"/>
  <c r="K84" i="1" s="1"/>
  <c r="F84" i="1"/>
  <c r="G84" i="1" s="1"/>
  <c r="I82" i="1"/>
  <c r="H82" i="1"/>
  <c r="J82" i="1" s="1"/>
  <c r="K82" i="1" s="1"/>
  <c r="E82" i="1"/>
  <c r="D82" i="1"/>
  <c r="F82" i="1" s="1"/>
  <c r="G82" i="1" s="1"/>
  <c r="J81" i="1"/>
  <c r="K81" i="1" s="1"/>
  <c r="F81" i="1"/>
  <c r="G81" i="1" s="1"/>
  <c r="J80" i="1"/>
  <c r="K80" i="1" s="1"/>
  <c r="F80" i="1"/>
  <c r="G80" i="1" s="1"/>
  <c r="J79" i="1"/>
  <c r="K79" i="1" s="1"/>
  <c r="F79" i="1"/>
  <c r="G79" i="1" s="1"/>
  <c r="J78" i="1"/>
  <c r="K78" i="1" s="1"/>
  <c r="F78" i="1"/>
  <c r="G78" i="1" s="1"/>
  <c r="J77" i="1"/>
  <c r="K77" i="1" s="1"/>
  <c r="F77" i="1"/>
  <c r="G77" i="1" s="1"/>
  <c r="J76" i="1"/>
  <c r="K76" i="1" s="1"/>
  <c r="F76" i="1"/>
  <c r="G76" i="1" s="1"/>
  <c r="J75" i="1"/>
  <c r="K75" i="1" s="1"/>
  <c r="F75" i="1"/>
  <c r="G75" i="1" s="1"/>
  <c r="J74" i="1"/>
  <c r="K74" i="1" s="1"/>
  <c r="F74" i="1"/>
  <c r="G74" i="1" s="1"/>
  <c r="J73" i="1"/>
  <c r="K73" i="1" s="1"/>
  <c r="F73" i="1"/>
  <c r="G73" i="1" s="1"/>
  <c r="J72" i="1"/>
  <c r="K72" i="1" s="1"/>
  <c r="F72" i="1"/>
  <c r="G72" i="1" s="1"/>
  <c r="I71" i="1"/>
  <c r="H71" i="1"/>
  <c r="E71" i="1"/>
  <c r="D71" i="1"/>
  <c r="F71" i="1" s="1"/>
  <c r="G71" i="1" s="1"/>
  <c r="J70" i="1"/>
  <c r="K70" i="1" s="1"/>
  <c r="F70" i="1"/>
  <c r="G70" i="1" s="1"/>
  <c r="J69" i="1"/>
  <c r="F69" i="1"/>
  <c r="G69" i="1" s="1"/>
  <c r="I68" i="1"/>
  <c r="H68" i="1"/>
  <c r="J68" i="1" s="1"/>
  <c r="K68" i="1" s="1"/>
  <c r="E68" i="1"/>
  <c r="D68" i="1"/>
  <c r="F68" i="1" s="1"/>
  <c r="G68" i="1" s="1"/>
  <c r="J67" i="1"/>
  <c r="K67" i="1" s="1"/>
  <c r="F67" i="1"/>
  <c r="G67" i="1" s="1"/>
  <c r="I66" i="1"/>
  <c r="H66" i="1"/>
  <c r="E66" i="1"/>
  <c r="D66" i="1"/>
  <c r="F66" i="1" s="1"/>
  <c r="G66" i="1" s="1"/>
  <c r="J65" i="1"/>
  <c r="K65" i="1" s="1"/>
  <c r="F65" i="1"/>
  <c r="G65" i="1" s="1"/>
  <c r="D65" i="1"/>
  <c r="J64" i="1"/>
  <c r="K64" i="1" s="1"/>
  <c r="F64" i="1"/>
  <c r="G64" i="1" s="1"/>
  <c r="J63" i="1"/>
  <c r="K63" i="1" s="1"/>
  <c r="G63" i="1"/>
  <c r="F63" i="1"/>
  <c r="I62" i="1"/>
  <c r="H62" i="1"/>
  <c r="E62" i="1"/>
  <c r="F62" i="1" s="1"/>
  <c r="G62" i="1" s="1"/>
  <c r="D62" i="1"/>
  <c r="J61" i="1"/>
  <c r="K61" i="1" s="1"/>
  <c r="F61" i="1"/>
  <c r="G61" i="1" s="1"/>
  <c r="J60" i="1"/>
  <c r="K60" i="1" s="1"/>
  <c r="G60" i="1"/>
  <c r="F60" i="1"/>
  <c r="I59" i="1"/>
  <c r="K59" i="1" s="1"/>
  <c r="H59" i="1"/>
  <c r="E59" i="1"/>
  <c r="F59" i="1" s="1"/>
  <c r="G59" i="1" s="1"/>
  <c r="D59" i="1"/>
  <c r="J58" i="1"/>
  <c r="K58" i="1" s="1"/>
  <c r="F58" i="1"/>
  <c r="G58" i="1" s="1"/>
  <c r="I57" i="1"/>
  <c r="H57" i="1"/>
  <c r="E57" i="1"/>
  <c r="D57" i="1"/>
  <c r="K56" i="1"/>
  <c r="F56" i="1"/>
  <c r="G56" i="1" s="1"/>
  <c r="K55" i="1"/>
  <c r="F55" i="1"/>
  <c r="G55" i="1" s="1"/>
  <c r="K54" i="1"/>
  <c r="F54" i="1"/>
  <c r="G54" i="1" s="1"/>
  <c r="K53" i="1"/>
  <c r="G53" i="1"/>
  <c r="F53" i="1"/>
  <c r="K52" i="1"/>
  <c r="F52" i="1"/>
  <c r="G52" i="1" s="1"/>
  <c r="F51" i="1"/>
  <c r="G51" i="1" s="1"/>
  <c r="K50" i="1"/>
  <c r="F50" i="1"/>
  <c r="G50" i="1" s="1"/>
  <c r="K49" i="1"/>
  <c r="F49" i="1"/>
  <c r="G49" i="1" s="1"/>
  <c r="K48" i="1"/>
  <c r="G48" i="1"/>
  <c r="F48" i="1"/>
  <c r="J47" i="1"/>
  <c r="K47" i="1" s="1"/>
  <c r="F47" i="1"/>
  <c r="G47" i="1" s="1"/>
  <c r="J46" i="1"/>
  <c r="K46" i="1" s="1"/>
  <c r="G46" i="1"/>
  <c r="F46" i="1"/>
  <c r="F45" i="1"/>
  <c r="G45" i="1" s="1"/>
  <c r="F44" i="1"/>
  <c r="G44" i="1" s="1"/>
  <c r="I43" i="1"/>
  <c r="H43" i="1"/>
  <c r="E43" i="1"/>
  <c r="D43" i="1"/>
  <c r="K42" i="1"/>
  <c r="J42" i="1"/>
  <c r="F42" i="1"/>
  <c r="G42" i="1" s="1"/>
  <c r="J41" i="1"/>
  <c r="K41" i="1" s="1"/>
  <c r="F41" i="1"/>
  <c r="G41" i="1" s="1"/>
  <c r="K40" i="1"/>
  <c r="J40" i="1"/>
  <c r="F40" i="1"/>
  <c r="G40" i="1" s="1"/>
  <c r="J39" i="1"/>
  <c r="K39" i="1" s="1"/>
  <c r="F39" i="1"/>
  <c r="G39" i="1" s="1"/>
  <c r="K38" i="1"/>
  <c r="J38" i="1"/>
  <c r="F38" i="1"/>
  <c r="G38" i="1" s="1"/>
  <c r="J37" i="1"/>
  <c r="K37" i="1" s="1"/>
  <c r="F37" i="1"/>
  <c r="G37" i="1" s="1"/>
  <c r="K36" i="1"/>
  <c r="J36" i="1"/>
  <c r="F36" i="1"/>
  <c r="G36" i="1" s="1"/>
  <c r="J35" i="1"/>
  <c r="K35" i="1" s="1"/>
  <c r="F35" i="1"/>
  <c r="G35" i="1" s="1"/>
  <c r="K34" i="1"/>
  <c r="J34" i="1"/>
  <c r="F34" i="1"/>
  <c r="G34" i="1" s="1"/>
  <c r="J33" i="1"/>
  <c r="K33" i="1" s="1"/>
  <c r="F33" i="1"/>
  <c r="G33" i="1" s="1"/>
  <c r="K32" i="1"/>
  <c r="J32" i="1"/>
  <c r="F32" i="1"/>
  <c r="G32" i="1" s="1"/>
  <c r="J31" i="1"/>
  <c r="K31" i="1" s="1"/>
  <c r="F31" i="1"/>
  <c r="G31" i="1" s="1"/>
  <c r="K30" i="1"/>
  <c r="J30" i="1"/>
  <c r="F30" i="1"/>
  <c r="G30" i="1" s="1"/>
  <c r="J29" i="1"/>
  <c r="K29" i="1" s="1"/>
  <c r="F29" i="1"/>
  <c r="G29" i="1" s="1"/>
  <c r="K28" i="1"/>
  <c r="J28" i="1"/>
  <c r="F28" i="1"/>
  <c r="G28" i="1" s="1"/>
  <c r="J27" i="1"/>
  <c r="K27" i="1" s="1"/>
  <c r="F27" i="1"/>
  <c r="G27" i="1" s="1"/>
  <c r="K26" i="1"/>
  <c r="J26" i="1"/>
  <c r="F26" i="1"/>
  <c r="G26" i="1" s="1"/>
  <c r="J25" i="1"/>
  <c r="K25" i="1" s="1"/>
  <c r="F25" i="1"/>
  <c r="G25" i="1" s="1"/>
  <c r="K24" i="1"/>
  <c r="J24" i="1"/>
  <c r="F24" i="1"/>
  <c r="G24" i="1" s="1"/>
  <c r="J23" i="1"/>
  <c r="K23" i="1" s="1"/>
  <c r="F23" i="1"/>
  <c r="G23" i="1" s="1"/>
  <c r="K22" i="1"/>
  <c r="J22" i="1"/>
  <c r="F22" i="1"/>
  <c r="G22" i="1" s="1"/>
  <c r="I21" i="1"/>
  <c r="H21" i="1"/>
  <c r="E21" i="1"/>
  <c r="D21" i="1"/>
  <c r="F21" i="1" s="1"/>
  <c r="G21" i="1" s="1"/>
  <c r="F20" i="1"/>
  <c r="G20" i="1" s="1"/>
  <c r="J19" i="1"/>
  <c r="K19" i="1" s="1"/>
  <c r="F19" i="1"/>
  <c r="G19" i="1" s="1"/>
  <c r="K18" i="1"/>
  <c r="G18" i="1"/>
  <c r="F18" i="1"/>
  <c r="J17" i="1"/>
  <c r="K17" i="1" s="1"/>
  <c r="F17" i="1"/>
  <c r="G17" i="1" s="1"/>
  <c r="J16" i="1"/>
  <c r="K16" i="1" s="1"/>
  <c r="G16" i="1"/>
  <c r="F16" i="1"/>
  <c r="J15" i="1"/>
  <c r="K15" i="1" s="1"/>
  <c r="F15" i="1"/>
  <c r="G15" i="1" s="1"/>
  <c r="J14" i="1"/>
  <c r="K14" i="1" s="1"/>
  <c r="G14" i="1"/>
  <c r="F14" i="1"/>
  <c r="J13" i="1"/>
  <c r="K13" i="1" s="1"/>
  <c r="F13" i="1"/>
  <c r="G13" i="1" s="1"/>
  <c r="J12" i="1"/>
  <c r="K12" i="1" s="1"/>
  <c r="G12" i="1"/>
  <c r="F12" i="1"/>
  <c r="J11" i="1"/>
  <c r="K11" i="1" s="1"/>
  <c r="F11" i="1"/>
  <c r="G11" i="1" s="1"/>
  <c r="J10" i="1"/>
  <c r="K10" i="1" s="1"/>
  <c r="G10" i="1"/>
  <c r="F10" i="1"/>
  <c r="J9" i="1"/>
  <c r="K9" i="1" s="1"/>
  <c r="F9" i="1"/>
  <c r="G9" i="1" s="1"/>
  <c r="J8" i="1"/>
  <c r="K8" i="1" s="1"/>
  <c r="G8" i="1"/>
  <c r="F8" i="1"/>
  <c r="J7" i="1"/>
  <c r="K7" i="1" s="1"/>
  <c r="F7" i="1"/>
  <c r="G7" i="1" s="1"/>
  <c r="K66" i="1" l="1"/>
  <c r="K62" i="1"/>
  <c r="F57" i="1"/>
  <c r="G57" i="1" s="1"/>
  <c r="K71" i="1"/>
  <c r="E90" i="1"/>
  <c r="H83" i="1"/>
  <c r="H91" i="1" s="1"/>
  <c r="J91" i="1" s="1"/>
  <c r="K91" i="1" s="1"/>
  <c r="J87" i="1"/>
  <c r="K87" i="1" s="1"/>
  <c r="I83" i="1"/>
  <c r="I91" i="1" s="1"/>
  <c r="D83" i="1"/>
  <c r="D91" i="1" s="1"/>
  <c r="K43" i="1"/>
  <c r="K57" i="1"/>
  <c r="E83" i="1"/>
  <c r="D90" i="1"/>
  <c r="J21" i="1"/>
  <c r="K21" i="1" s="1"/>
  <c r="F43" i="1"/>
  <c r="G43" i="1" s="1"/>
  <c r="K69" i="1"/>
  <c r="J83" i="1" l="1"/>
  <c r="K83" i="1" s="1"/>
  <c r="E91" i="1"/>
  <c r="F90" i="1"/>
  <c r="G90" i="1" s="1"/>
  <c r="F91" i="1"/>
  <c r="G91" i="1" s="1"/>
  <c r="F83" i="1"/>
  <c r="G83" i="1" s="1"/>
</calcChain>
</file>

<file path=xl/sharedStrings.xml><?xml version="1.0" encoding="utf-8"?>
<sst xmlns="http://schemas.openxmlformats.org/spreadsheetml/2006/main" count="156" uniqueCount="111">
  <si>
    <t>Table A (i) Departmental Expenditure Limits (DELs)</t>
  </si>
  <si>
    <t>Subheads</t>
  </si>
  <si>
    <t>Strategic Objective</t>
  </si>
  <si>
    <t>Programme</t>
  </si>
  <si>
    <t>Resource DEL</t>
  </si>
  <si>
    <t>Capital DEL</t>
  </si>
  <si>
    <t>19/20
(Supplementary Estimates budget sought)</t>
  </si>
  <si>
    <t>19/20
(Main Estimates budget approved)</t>
  </si>
  <si>
    <t>Change from Main Estimate 2019-20</t>
  </si>
  <si>
    <t>£ million</t>
  </si>
  <si>
    <t>%</t>
  </si>
  <si>
    <t>A - Local Government &amp; Public Services</t>
  </si>
  <si>
    <t>SO1</t>
  </si>
  <si>
    <t>Housing Delivery in London &amp; South East</t>
  </si>
  <si>
    <t>SO3</t>
  </si>
  <si>
    <t>Improvement &amp; Digital</t>
  </si>
  <si>
    <t>Business Rates Retention</t>
  </si>
  <si>
    <t>Enhanced oversight and accountability</t>
  </si>
  <si>
    <t>Adult Social Care</t>
  </si>
  <si>
    <t>SO4</t>
  </si>
  <si>
    <t>Integration and Communities</t>
  </si>
  <si>
    <t>Midlands engine</t>
  </si>
  <si>
    <t>Holocaust Memorial &amp; Learning Centre</t>
  </si>
  <si>
    <t>Northern Powerhouse</t>
  </si>
  <si>
    <t>Resilience &amp; Emergencies</t>
  </si>
  <si>
    <t>SO5</t>
  </si>
  <si>
    <t>Grenfell Recovery Programme</t>
  </si>
  <si>
    <t>Management of Grenfell Tower Site</t>
  </si>
  <si>
    <t>SO6</t>
  </si>
  <si>
    <t>Cumulative Implications for Local Govt</t>
  </si>
  <si>
    <t>Responding to Public Inquiry</t>
  </si>
  <si>
    <t>A - Local Government &amp; Public Services Total</t>
  </si>
  <si>
    <t>B - Housing &amp; Planning</t>
  </si>
  <si>
    <t>Building Affordable Housing</t>
  </si>
  <si>
    <t>Infrastructure for Housing</t>
  </si>
  <si>
    <t>Market Diversification &amp; Guarantees</t>
  </si>
  <si>
    <t>Public Sector Land</t>
  </si>
  <si>
    <t>Other Commitments</t>
  </si>
  <si>
    <t>Planning Reform for Homes</t>
  </si>
  <si>
    <t>More land in the right places</t>
  </si>
  <si>
    <t>Help to Buy</t>
  </si>
  <si>
    <t>SO2</t>
  </si>
  <si>
    <t xml:space="preserve">Voluntary Right to Buy Pilot </t>
  </si>
  <si>
    <t>Homelessness</t>
  </si>
  <si>
    <t>Leasehold reform</t>
  </si>
  <si>
    <t>Private Rented Sector Reform</t>
  </si>
  <si>
    <t>Social housing green paper implementation</t>
  </si>
  <si>
    <t>Rough sleeping</t>
  </si>
  <si>
    <t>Supported Housing</t>
  </si>
  <si>
    <t>Planning Reform for Growth and Communities</t>
  </si>
  <si>
    <t>Building Regulations Oversight</t>
  </si>
  <si>
    <t>Remediation</t>
  </si>
  <si>
    <t>Implementing the Hackitt Review</t>
  </si>
  <si>
    <t>Other</t>
  </si>
  <si>
    <t>Admin inc dep'n</t>
  </si>
  <si>
    <t>B - Housing &amp; Planning Total</t>
  </si>
  <si>
    <t>C - Decentralisation &amp; Local Growth</t>
  </si>
  <si>
    <t>OX-CAM ARC</t>
  </si>
  <si>
    <t>City Regions and Devolved Administrations Growth Deals</t>
  </si>
  <si>
    <t>Deliver European Funding Programmes</t>
  </si>
  <si>
    <t>High Streets</t>
  </si>
  <si>
    <t>Infrastructure &amp; Investment</t>
  </si>
  <si>
    <t>LEP Stewardship</t>
  </si>
  <si>
    <t>Coastal Communities</t>
  </si>
  <si>
    <t>Stronger Towns</t>
  </si>
  <si>
    <t>Midlands Engine</t>
  </si>
  <si>
    <t>Thames Estuary</t>
  </si>
  <si>
    <t>C - Decentralisation &amp; Local Growth Total</t>
  </si>
  <si>
    <t>D - Troubled Families</t>
  </si>
  <si>
    <t xml:space="preserve">Troubled Families </t>
  </si>
  <si>
    <t>D - Troubled Families Total</t>
  </si>
  <si>
    <t>E - Research, Data &amp; Trading Funds</t>
  </si>
  <si>
    <t>Corporate</t>
  </si>
  <si>
    <t>E - Research, Data &amp; Trading Funds Total</t>
  </si>
  <si>
    <t>F - MHCLG Staff, Building and Infrastructure Costs</t>
  </si>
  <si>
    <t>F - MHCLG Staff, Building and Infrastructure Costs Total</t>
  </si>
  <si>
    <t>Departmental Unallocated Provision</t>
  </si>
  <si>
    <t>DUP</t>
  </si>
  <si>
    <t>Departmental Unallocated Provision Total</t>
  </si>
  <si>
    <t>H - Local Government &amp; Public Services (ALB)(Net)</t>
  </si>
  <si>
    <t>SO 1</t>
  </si>
  <si>
    <t>H - Local Government &amp; Public Services (ALB)(Net) Total</t>
  </si>
  <si>
    <t>I - Housing &amp; Planning (ALB)(Net)</t>
  </si>
  <si>
    <t>Help to buy</t>
  </si>
  <si>
    <t>Housing Delivery in London &amp; the South East</t>
  </si>
  <si>
    <t>Homes England Transformation</t>
  </si>
  <si>
    <t>More Land in the Right Places</t>
  </si>
  <si>
    <t>I - Housing &amp; Planning (ALB)(Net) Total</t>
  </si>
  <si>
    <t>Total MHCLG Communities</t>
  </si>
  <si>
    <t>J - Revenue Support Grant</t>
  </si>
  <si>
    <t>J - Revenue Support Grant Total</t>
  </si>
  <si>
    <t>K - Other Grants and Payments</t>
  </si>
  <si>
    <t>K - Other Grants and Payments Total</t>
  </si>
  <si>
    <t>L - Business Rates Retention</t>
  </si>
  <si>
    <t>L - Business Rates Retention Total</t>
  </si>
  <si>
    <t>Total MHCLG Local Government</t>
  </si>
  <si>
    <t>Total VOTED and NON VOTED</t>
  </si>
  <si>
    <t>Table A (ii) AME budgets</t>
  </si>
  <si>
    <t>Resource AME</t>
  </si>
  <si>
    <t>Change from last year</t>
  </si>
  <si>
    <t>Local Government &amp; Public Services</t>
  </si>
  <si>
    <t>-</t>
  </si>
  <si>
    <t>M Housing &amp; Planning</t>
  </si>
  <si>
    <t>N Decentralisation &amp; Local Growth</t>
  </si>
  <si>
    <t>O Research, Data and Trading Funds</t>
  </si>
  <si>
    <t>P MHCLG Staff, Building and Infrastructure Costs</t>
  </si>
  <si>
    <t>Q Non-Domestic Rates Outturn Adjustments</t>
  </si>
  <si>
    <t>R Local Government &amp; Public Services (ALB)(Net)</t>
  </si>
  <si>
    <t>H Housing &amp; Planning (ALB)(Net)</t>
  </si>
  <si>
    <t>T Business Rates Retention</t>
  </si>
  <si>
    <t>Total Resource 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</si>
</sst>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;\(#,##0.0\)"/>
    <numFmt numFmtId="165" formatCode="_-* #,##0.0_-;\(#,##0.0\);_-* &quot;-&quot;??_-;_-@_-"/>
    <numFmt numFmtId="166" formatCode="#,##0;\-#,##0;\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.5"/>
      <name val="Times New Roman"/>
      <family val="1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theme="0" tint="-0.149998474074526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Border="0">
      <alignment vertical="top" wrapText="1"/>
    </xf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9" fontId="4" fillId="0" borderId="0" xfId="2" applyFont="1" applyAlignment="1">
      <alignment horizontal="righ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9" fontId="3" fillId="0" borderId="1" xfId="2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4" xfId="0" applyNumberFormat="1" applyFont="1" applyBorder="1"/>
    <xf numFmtId="9" fontId="4" fillId="0" borderId="1" xfId="2" applyFont="1" applyBorder="1" applyAlignment="1">
      <alignment horizontal="right"/>
    </xf>
    <xf numFmtId="0" fontId="0" fillId="0" borderId="9" xfId="0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164" fontId="4" fillId="0" borderId="7" xfId="0" applyNumberFormat="1" applyFont="1" applyBorder="1"/>
    <xf numFmtId="9" fontId="4" fillId="0" borderId="8" xfId="2" applyFont="1" applyBorder="1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4" fillId="0" borderId="12" xfId="0" applyFont="1" applyBorder="1"/>
    <xf numFmtId="164" fontId="4" fillId="0" borderId="9" xfId="0" applyNumberFormat="1" applyFont="1" applyBorder="1"/>
    <xf numFmtId="9" fontId="4" fillId="0" borderId="12" xfId="2" applyFon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/>
    <xf numFmtId="164" fontId="4" fillId="0" borderId="10" xfId="0" applyNumberFormat="1" applyFont="1" applyBorder="1"/>
    <xf numFmtId="9" fontId="4" fillId="0" borderId="11" xfId="2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2" borderId="1" xfId="0" applyFont="1" applyFill="1" applyBorder="1"/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8" xfId="0" applyNumberFormat="1" applyFont="1" applyBorder="1"/>
    <xf numFmtId="164" fontId="4" fillId="0" borderId="12" xfId="0" applyNumberFormat="1" applyFont="1" applyBorder="1"/>
    <xf numFmtId="164" fontId="4" fillId="0" borderId="11" xfId="0" applyNumberFormat="1" applyFont="1" applyBorder="1"/>
    <xf numFmtId="0" fontId="4" fillId="0" borderId="12" xfId="0" applyFont="1" applyBorder="1" applyAlignment="1">
      <alignment horizontal="left" vertical="center"/>
    </xf>
    <xf numFmtId="9" fontId="4" fillId="0" borderId="2" xfId="2" applyFont="1" applyBorder="1" applyAlignment="1">
      <alignment horizontal="right"/>
    </xf>
    <xf numFmtId="9" fontId="4" fillId="0" borderId="13" xfId="2" applyFont="1" applyBorder="1" applyAlignment="1">
      <alignment horizontal="right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9" xfId="0" applyBorder="1" applyAlignment="1">
      <alignment vertical="center"/>
    </xf>
    <xf numFmtId="164" fontId="4" fillId="0" borderId="14" xfId="0" applyNumberFormat="1" applyFont="1" applyBorder="1"/>
    <xf numFmtId="0" fontId="0" fillId="0" borderId="9" xfId="0" applyBorder="1" applyAlignment="1">
      <alignment horizontal="center" vertic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3" fillId="2" borderId="17" xfId="0" applyFont="1" applyFill="1" applyBorder="1"/>
    <xf numFmtId="0" fontId="3" fillId="3" borderId="4" xfId="0" applyFont="1" applyFill="1" applyBorder="1"/>
    <xf numFmtId="0" fontId="4" fillId="3" borderId="4" xfId="0" applyFont="1" applyFill="1" applyBorder="1"/>
    <xf numFmtId="0" fontId="3" fillId="3" borderId="1" xfId="0" applyFont="1" applyFill="1" applyBorder="1"/>
    <xf numFmtId="164" fontId="3" fillId="3" borderId="4" xfId="0" applyNumberFormat="1" applyFont="1" applyFill="1" applyBorder="1"/>
    <xf numFmtId="9" fontId="3" fillId="3" borderId="4" xfId="2" applyFont="1" applyFill="1" applyBorder="1" applyAlignment="1">
      <alignment horizontal="right"/>
    </xf>
    <xf numFmtId="164" fontId="3" fillId="3" borderId="1" xfId="0" applyNumberFormat="1" applyFont="1" applyFill="1" applyBorder="1"/>
    <xf numFmtId="9" fontId="3" fillId="3" borderId="1" xfId="2" applyFont="1" applyFill="1" applyBorder="1" applyAlignment="1">
      <alignment horizontal="right"/>
    </xf>
    <xf numFmtId="9" fontId="4" fillId="0" borderId="9" xfId="2" applyFont="1" applyBorder="1" applyAlignment="1">
      <alignment horizontal="right"/>
    </xf>
    <xf numFmtId="0" fontId="3" fillId="3" borderId="5" xfId="0" applyFont="1" applyFill="1" applyBorder="1"/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4" fillId="0" borderId="5" xfId="0" applyFont="1" applyBorder="1"/>
    <xf numFmtId="0" fontId="3" fillId="0" borderId="9" xfId="0" applyFont="1" applyBorder="1" applyAlignment="1">
      <alignment wrapText="1"/>
    </xf>
    <xf numFmtId="164" fontId="4" fillId="0" borderId="1" xfId="0" applyNumberFormat="1" applyFont="1" applyBorder="1"/>
    <xf numFmtId="165" fontId="4" fillId="0" borderId="1" xfId="1" applyNumberFormat="1" applyFont="1" applyBorder="1"/>
    <xf numFmtId="9" fontId="4" fillId="0" borderId="1" xfId="2" applyFont="1" applyBorder="1"/>
    <xf numFmtId="166" fontId="7" fillId="4" borderId="4" xfId="3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vertical="center"/>
    </xf>
    <xf numFmtId="9" fontId="3" fillId="2" borderId="1" xfId="2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2" borderId="4" xfId="0" applyFont="1" applyFill="1" applyBorder="1"/>
    <xf numFmtId="164" fontId="3" fillId="2" borderId="4" xfId="0" applyNumberFormat="1" applyFont="1" applyFill="1" applyBorder="1"/>
    <xf numFmtId="9" fontId="3" fillId="2" borderId="1" xfId="2" applyFont="1" applyFill="1" applyBorder="1" applyAlignment="1">
      <alignment horizontal="right"/>
    </xf>
    <xf numFmtId="0" fontId="2" fillId="0" borderId="0" xfId="0" applyFont="1"/>
    <xf numFmtId="164" fontId="3" fillId="2" borderId="5" xfId="0" applyNumberFormat="1" applyFont="1" applyFill="1" applyBorder="1"/>
    <xf numFmtId="164" fontId="3" fillId="2" borderId="1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/>
    </xf>
    <xf numFmtId="9" fontId="3" fillId="2" borderId="4" xfId="2" applyFont="1" applyFill="1" applyBorder="1" applyAlignment="1">
      <alignment horizontal="right"/>
    </xf>
    <xf numFmtId="9" fontId="4" fillId="0" borderId="18" xfId="2" applyFont="1" applyBorder="1" applyAlignment="1">
      <alignment horizontal="right"/>
    </xf>
  </cellXfs>
  <cellStyles count="4">
    <cellStyle name="Comma" xfId="1" builtinId="3"/>
    <cellStyle name="Normal" xfId="0" builtinId="0"/>
    <cellStyle name="Percent" xfId="2" builtinId="5"/>
    <cellStyle name="Table Heading 1 2" xfId="3" xr:uid="{928C064E-F99B-4EA4-838B-61CF911B3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869B8-34D2-40A0-85EF-555595346114}">
  <dimension ref="A3:K91"/>
  <sheetViews>
    <sheetView tabSelected="1" workbookViewId="0">
      <selection activeCell="K94" sqref="K94"/>
    </sheetView>
  </sheetViews>
  <sheetFormatPr defaultRowHeight="14.4" x14ac:dyDescent="0.3"/>
  <cols>
    <col min="1" max="1" width="41.5546875" customWidth="1"/>
    <col min="3" max="3" width="37.33203125" customWidth="1"/>
    <col min="4" max="11" width="13.77734375" customWidth="1"/>
  </cols>
  <sheetData>
    <row r="3" spans="1:11" x14ac:dyDescent="0.3">
      <c r="A3" s="1" t="s">
        <v>0</v>
      </c>
      <c r="B3" s="2"/>
      <c r="C3" s="2"/>
      <c r="D3" s="2"/>
      <c r="E3" s="2"/>
      <c r="G3" s="3"/>
      <c r="K3" s="4"/>
    </row>
    <row r="4" spans="1:11" s="80" customFormat="1" ht="27.6" x14ac:dyDescent="0.3">
      <c r="A4" s="79" t="s">
        <v>1</v>
      </c>
      <c r="B4" s="92" t="s">
        <v>2</v>
      </c>
      <c r="C4" s="93" t="s">
        <v>3</v>
      </c>
      <c r="D4" s="94" t="s">
        <v>4</v>
      </c>
      <c r="E4" s="95"/>
      <c r="F4" s="95"/>
      <c r="G4" s="96"/>
      <c r="H4" s="94" t="s">
        <v>5</v>
      </c>
      <c r="I4" s="95"/>
      <c r="J4" s="95"/>
      <c r="K4" s="96"/>
    </row>
    <row r="5" spans="1:11" s="80" customFormat="1" ht="69" x14ac:dyDescent="0.3">
      <c r="A5" s="88"/>
      <c r="B5" s="88"/>
      <c r="C5" s="89"/>
      <c r="D5" s="90" t="s">
        <v>6</v>
      </c>
      <c r="E5" s="90" t="s">
        <v>7</v>
      </c>
      <c r="F5" s="5" t="s">
        <v>8</v>
      </c>
      <c r="G5" s="6"/>
      <c r="H5" s="91" t="s">
        <v>6</v>
      </c>
      <c r="I5" s="91" t="s">
        <v>7</v>
      </c>
      <c r="J5" s="5" t="s">
        <v>8</v>
      </c>
      <c r="K5" s="6"/>
    </row>
    <row r="6" spans="1:11" x14ac:dyDescent="0.3">
      <c r="A6" s="7"/>
      <c r="B6" s="8"/>
      <c r="C6" s="9"/>
      <c r="D6" s="10" t="s">
        <v>9</v>
      </c>
      <c r="E6" s="10"/>
      <c r="F6" s="11"/>
      <c r="G6" s="12" t="s">
        <v>10</v>
      </c>
      <c r="H6" s="10" t="s">
        <v>9</v>
      </c>
      <c r="I6" s="13"/>
      <c r="J6" s="14"/>
      <c r="K6" s="12" t="s">
        <v>10</v>
      </c>
    </row>
    <row r="7" spans="1:11" x14ac:dyDescent="0.3">
      <c r="A7" s="15" t="s">
        <v>11</v>
      </c>
      <c r="B7" s="16" t="s">
        <v>12</v>
      </c>
      <c r="C7" s="17" t="s">
        <v>13</v>
      </c>
      <c r="D7" s="18">
        <v>15</v>
      </c>
      <c r="E7" s="18">
        <v>0.4</v>
      </c>
      <c r="F7" s="18">
        <f t="shared" ref="F7:F70" si="0">D7-E7</f>
        <v>14.6</v>
      </c>
      <c r="G7" s="19">
        <f t="shared" ref="G7:G71" si="1">IFERROR((F7/E7), "-")</f>
        <v>36.5</v>
      </c>
      <c r="H7" s="18">
        <v>20</v>
      </c>
      <c r="I7" s="18">
        <v>1274</v>
      </c>
      <c r="J7" s="18">
        <f>H7-I7</f>
        <v>-1254</v>
      </c>
      <c r="K7" s="19">
        <f>IFERROR((J7/I7), "-")</f>
        <v>-0.98430141287284145</v>
      </c>
    </row>
    <row r="8" spans="1:11" x14ac:dyDescent="0.3">
      <c r="A8" s="20"/>
      <c r="B8" s="21" t="s">
        <v>14</v>
      </c>
      <c r="C8" s="22" t="s">
        <v>15</v>
      </c>
      <c r="D8" s="23">
        <v>6.1</v>
      </c>
      <c r="E8" s="23">
        <v>3.9</v>
      </c>
      <c r="F8" s="23">
        <f t="shared" si="0"/>
        <v>2.1999999999999997</v>
      </c>
      <c r="G8" s="24">
        <f t="shared" si="1"/>
        <v>0.5641025641025641</v>
      </c>
      <c r="H8" s="23">
        <v>0</v>
      </c>
      <c r="I8" s="23">
        <v>0</v>
      </c>
      <c r="J8" s="23">
        <f t="shared" ref="J8:J74" si="2">H8-I8</f>
        <v>0</v>
      </c>
      <c r="K8" s="24" t="str">
        <f t="shared" ref="K8:K72" si="3">IFERROR((J8/I8), "-")</f>
        <v>-</v>
      </c>
    </row>
    <row r="9" spans="1:11" x14ac:dyDescent="0.3">
      <c r="A9" s="20"/>
      <c r="B9" s="25"/>
      <c r="C9" s="26" t="s">
        <v>16</v>
      </c>
      <c r="D9" s="27">
        <v>0</v>
      </c>
      <c r="E9" s="27">
        <v>33</v>
      </c>
      <c r="F9" s="27">
        <f t="shared" si="0"/>
        <v>-33</v>
      </c>
      <c r="G9" s="28">
        <f t="shared" si="1"/>
        <v>-1</v>
      </c>
      <c r="H9" s="27">
        <v>0</v>
      </c>
      <c r="I9" s="27">
        <v>0</v>
      </c>
      <c r="J9" s="27">
        <f t="shared" si="2"/>
        <v>0</v>
      </c>
      <c r="K9" s="28" t="str">
        <f t="shared" si="3"/>
        <v>-</v>
      </c>
    </row>
    <row r="10" spans="1:11" x14ac:dyDescent="0.3">
      <c r="A10" s="20"/>
      <c r="B10" s="25"/>
      <c r="C10" s="26" t="s">
        <v>17</v>
      </c>
      <c r="D10" s="27">
        <v>15.3</v>
      </c>
      <c r="E10" s="27">
        <v>14.8</v>
      </c>
      <c r="F10" s="27">
        <f t="shared" si="0"/>
        <v>0.5</v>
      </c>
      <c r="G10" s="28">
        <f t="shared" si="1"/>
        <v>3.3783783783783779E-2</v>
      </c>
      <c r="H10" s="27">
        <v>0</v>
      </c>
      <c r="I10" s="27">
        <v>0</v>
      </c>
      <c r="J10" s="27">
        <f t="shared" si="2"/>
        <v>0</v>
      </c>
      <c r="K10" s="28" t="str">
        <f t="shared" si="3"/>
        <v>-</v>
      </c>
    </row>
    <row r="11" spans="1:11" x14ac:dyDescent="0.3">
      <c r="A11" s="20"/>
      <c r="B11" s="29"/>
      <c r="C11" s="30" t="s">
        <v>18</v>
      </c>
      <c r="D11" s="31">
        <v>1.3</v>
      </c>
      <c r="E11" s="31">
        <v>0.5</v>
      </c>
      <c r="F11" s="31">
        <f t="shared" si="0"/>
        <v>0.8</v>
      </c>
      <c r="G11" s="32">
        <f t="shared" si="1"/>
        <v>1.6</v>
      </c>
      <c r="H11" s="31">
        <v>0</v>
      </c>
      <c r="I11" s="31">
        <v>0</v>
      </c>
      <c r="J11" s="31">
        <f t="shared" si="2"/>
        <v>0</v>
      </c>
      <c r="K11" s="32" t="str">
        <f t="shared" si="3"/>
        <v>-</v>
      </c>
    </row>
    <row r="12" spans="1:11" x14ac:dyDescent="0.3">
      <c r="A12" s="20"/>
      <c r="B12" s="21" t="s">
        <v>19</v>
      </c>
      <c r="C12" s="26" t="s">
        <v>20</v>
      </c>
      <c r="D12" s="27">
        <v>46</v>
      </c>
      <c r="E12" s="27">
        <v>24</v>
      </c>
      <c r="F12" s="27">
        <f t="shared" si="0"/>
        <v>22</v>
      </c>
      <c r="G12" s="28">
        <f t="shared" si="1"/>
        <v>0.91666666666666663</v>
      </c>
      <c r="H12" s="27">
        <v>0</v>
      </c>
      <c r="I12" s="27">
        <v>0</v>
      </c>
      <c r="J12" s="27">
        <f t="shared" si="2"/>
        <v>0</v>
      </c>
      <c r="K12" s="28" t="str">
        <f t="shared" si="3"/>
        <v>-</v>
      </c>
    </row>
    <row r="13" spans="1:11" x14ac:dyDescent="0.3">
      <c r="A13" s="20"/>
      <c r="B13" s="25"/>
      <c r="C13" s="26" t="s">
        <v>21</v>
      </c>
      <c r="D13" s="27">
        <v>0.3</v>
      </c>
      <c r="E13" s="27">
        <v>0.2</v>
      </c>
      <c r="F13" s="27">
        <f t="shared" si="0"/>
        <v>9.9999999999999978E-2</v>
      </c>
      <c r="G13" s="28">
        <f t="shared" si="1"/>
        <v>0.49999999999999989</v>
      </c>
      <c r="H13" s="27">
        <v>0</v>
      </c>
      <c r="I13" s="27">
        <v>0</v>
      </c>
      <c r="J13" s="27">
        <f t="shared" si="2"/>
        <v>0</v>
      </c>
      <c r="K13" s="28" t="str">
        <f t="shared" si="3"/>
        <v>-</v>
      </c>
    </row>
    <row r="14" spans="1:11" x14ac:dyDescent="0.3">
      <c r="A14" s="20"/>
      <c r="B14" s="25"/>
      <c r="C14" s="26" t="s">
        <v>22</v>
      </c>
      <c r="D14" s="27">
        <v>5.5</v>
      </c>
      <c r="E14" s="27">
        <v>0</v>
      </c>
      <c r="F14" s="27">
        <f t="shared" si="0"/>
        <v>5.5</v>
      </c>
      <c r="G14" s="28" t="str">
        <f t="shared" si="1"/>
        <v>-</v>
      </c>
      <c r="H14" s="27">
        <v>0</v>
      </c>
      <c r="I14" s="27">
        <v>0</v>
      </c>
      <c r="J14" s="27">
        <f t="shared" si="2"/>
        <v>0</v>
      </c>
      <c r="K14" s="28" t="str">
        <f t="shared" si="3"/>
        <v>-</v>
      </c>
    </row>
    <row r="15" spans="1:11" x14ac:dyDescent="0.3">
      <c r="A15" s="20"/>
      <c r="B15" s="25"/>
      <c r="C15" s="26" t="s">
        <v>23</v>
      </c>
      <c r="D15" s="27">
        <v>0.6</v>
      </c>
      <c r="E15" s="27">
        <v>0.6</v>
      </c>
      <c r="F15" s="27">
        <f t="shared" si="0"/>
        <v>0</v>
      </c>
      <c r="G15" s="28">
        <f t="shared" si="1"/>
        <v>0</v>
      </c>
      <c r="H15" s="27">
        <v>0</v>
      </c>
      <c r="I15" s="27">
        <v>0</v>
      </c>
      <c r="J15" s="27">
        <f t="shared" si="2"/>
        <v>0</v>
      </c>
      <c r="K15" s="28" t="str">
        <f t="shared" si="3"/>
        <v>-</v>
      </c>
    </row>
    <row r="16" spans="1:11" x14ac:dyDescent="0.3">
      <c r="A16" s="20"/>
      <c r="B16" s="29"/>
      <c r="C16" s="30" t="s">
        <v>24</v>
      </c>
      <c r="D16" s="31">
        <v>13.7</v>
      </c>
      <c r="E16" s="31">
        <v>0</v>
      </c>
      <c r="F16" s="31">
        <f t="shared" si="0"/>
        <v>13.7</v>
      </c>
      <c r="G16" s="32" t="str">
        <f t="shared" si="1"/>
        <v>-</v>
      </c>
      <c r="H16" s="31">
        <v>0</v>
      </c>
      <c r="I16" s="31">
        <v>0</v>
      </c>
      <c r="J16" s="31">
        <f t="shared" si="2"/>
        <v>0</v>
      </c>
      <c r="K16" s="32" t="str">
        <f t="shared" si="3"/>
        <v>-</v>
      </c>
    </row>
    <row r="17" spans="1:11" x14ac:dyDescent="0.3">
      <c r="A17" s="20"/>
      <c r="B17" s="33" t="s">
        <v>25</v>
      </c>
      <c r="C17" s="22" t="s">
        <v>26</v>
      </c>
      <c r="D17" s="23">
        <v>14.399999999999999</v>
      </c>
      <c r="E17" s="23">
        <v>15.9</v>
      </c>
      <c r="F17" s="23">
        <f t="shared" si="0"/>
        <v>-1.5000000000000018</v>
      </c>
      <c r="G17" s="24">
        <f t="shared" si="1"/>
        <v>-9.4339622641509538E-2</v>
      </c>
      <c r="H17" s="23">
        <v>5</v>
      </c>
      <c r="I17" s="23">
        <v>5</v>
      </c>
      <c r="J17" s="23">
        <f t="shared" si="2"/>
        <v>0</v>
      </c>
      <c r="K17" s="24">
        <f t="shared" si="3"/>
        <v>0</v>
      </c>
    </row>
    <row r="18" spans="1:11" x14ac:dyDescent="0.3">
      <c r="A18" s="20"/>
      <c r="B18" s="34"/>
      <c r="C18" s="30" t="s">
        <v>27</v>
      </c>
      <c r="D18" s="31">
        <v>5</v>
      </c>
      <c r="E18" s="31">
        <v>4.4000000000000004</v>
      </c>
      <c r="F18" s="31">
        <f t="shared" si="0"/>
        <v>0.59999999999999964</v>
      </c>
      <c r="G18" s="32">
        <f t="shared" si="1"/>
        <v>0.13636363636363627</v>
      </c>
      <c r="H18" s="31">
        <v>21.6</v>
      </c>
      <c r="I18" s="31">
        <v>28</v>
      </c>
      <c r="J18" s="27">
        <v>-6.3999999999999986</v>
      </c>
      <c r="K18" s="32">
        <f t="shared" si="3"/>
        <v>-0.22857142857142851</v>
      </c>
    </row>
    <row r="19" spans="1:11" x14ac:dyDescent="0.3">
      <c r="A19" s="20"/>
      <c r="B19" s="33" t="s">
        <v>28</v>
      </c>
      <c r="C19" s="22" t="s">
        <v>29</v>
      </c>
      <c r="D19" s="23">
        <v>55.4</v>
      </c>
      <c r="E19" s="23">
        <v>35</v>
      </c>
      <c r="F19" s="23">
        <f t="shared" si="0"/>
        <v>20.399999999999999</v>
      </c>
      <c r="G19" s="24">
        <f t="shared" si="1"/>
        <v>0.58285714285714285</v>
      </c>
      <c r="H19" s="23">
        <v>1.1000000000000001</v>
      </c>
      <c r="I19" s="23">
        <v>0</v>
      </c>
      <c r="J19" s="40">
        <f t="shared" ref="J19:J20" si="4">H19-I19</f>
        <v>1.1000000000000001</v>
      </c>
      <c r="K19" s="44" t="str">
        <f t="shared" si="3"/>
        <v>-</v>
      </c>
    </row>
    <row r="20" spans="1:11" x14ac:dyDescent="0.3">
      <c r="A20" s="20"/>
      <c r="B20" s="35"/>
      <c r="C20" s="30" t="s">
        <v>30</v>
      </c>
      <c r="D20" s="31">
        <v>0.6</v>
      </c>
      <c r="E20" s="31">
        <v>1</v>
      </c>
      <c r="F20" s="31">
        <f t="shared" si="0"/>
        <v>-0.4</v>
      </c>
      <c r="G20" s="32">
        <f t="shared" si="1"/>
        <v>-0.4</v>
      </c>
      <c r="H20" s="31">
        <v>0</v>
      </c>
      <c r="I20" s="31">
        <v>0</v>
      </c>
      <c r="J20" s="42">
        <f t="shared" si="4"/>
        <v>0</v>
      </c>
      <c r="K20" s="108" t="str">
        <f t="shared" si="3"/>
        <v>-</v>
      </c>
    </row>
    <row r="21" spans="1:11" s="100" customFormat="1" x14ac:dyDescent="0.3">
      <c r="A21" s="97" t="s">
        <v>31</v>
      </c>
      <c r="B21" s="97"/>
      <c r="C21" s="36"/>
      <c r="D21" s="98">
        <f>SUM(D7:D20)</f>
        <v>179.2</v>
      </c>
      <c r="E21" s="98">
        <f>SUM(E7:E20)</f>
        <v>133.69999999999999</v>
      </c>
      <c r="F21" s="98">
        <f t="shared" si="0"/>
        <v>45.5</v>
      </c>
      <c r="G21" s="99">
        <f t="shared" si="1"/>
        <v>0.34031413612565448</v>
      </c>
      <c r="H21" s="98">
        <f>SUM(H7:H20)</f>
        <v>47.7</v>
      </c>
      <c r="I21" s="98">
        <f>SUM(I7:I20)</f>
        <v>1307</v>
      </c>
      <c r="J21" s="103">
        <f t="shared" si="2"/>
        <v>-1259.3</v>
      </c>
      <c r="K21" s="99">
        <f t="shared" si="3"/>
        <v>-0.9635042081101759</v>
      </c>
    </row>
    <row r="22" spans="1:11" x14ac:dyDescent="0.3">
      <c r="A22" s="37" t="s">
        <v>32</v>
      </c>
      <c r="B22" s="38" t="s">
        <v>12</v>
      </c>
      <c r="C22" s="26" t="s">
        <v>33</v>
      </c>
      <c r="D22" s="27">
        <v>1105.0999999999999</v>
      </c>
      <c r="E22" s="27">
        <v>1104.9000000000001</v>
      </c>
      <c r="F22" s="39">
        <f t="shared" si="0"/>
        <v>0.1999999999998181</v>
      </c>
      <c r="G22" s="28">
        <f t="shared" si="1"/>
        <v>1.8101185627642148E-4</v>
      </c>
      <c r="H22" s="27">
        <v>1218.5</v>
      </c>
      <c r="I22" s="27">
        <v>0</v>
      </c>
      <c r="J22" s="40">
        <f t="shared" si="2"/>
        <v>1218.5</v>
      </c>
      <c r="K22" s="28" t="str">
        <f t="shared" si="3"/>
        <v>-</v>
      </c>
    </row>
    <row r="23" spans="1:11" x14ac:dyDescent="0.3">
      <c r="A23" s="20"/>
      <c r="B23" s="25"/>
      <c r="C23" s="26" t="s">
        <v>34</v>
      </c>
      <c r="D23" s="27">
        <v>2.9</v>
      </c>
      <c r="E23" s="27">
        <v>2</v>
      </c>
      <c r="F23" s="39">
        <f t="shared" si="0"/>
        <v>0.89999999999999991</v>
      </c>
      <c r="G23" s="28">
        <f t="shared" si="1"/>
        <v>0.44999999999999996</v>
      </c>
      <c r="H23" s="27">
        <v>324.2</v>
      </c>
      <c r="I23" s="27">
        <v>219.9</v>
      </c>
      <c r="J23" s="41">
        <f t="shared" si="2"/>
        <v>104.29999999999998</v>
      </c>
      <c r="K23" s="28">
        <f t="shared" si="3"/>
        <v>0.47430650295588894</v>
      </c>
    </row>
    <row r="24" spans="1:11" x14ac:dyDescent="0.3">
      <c r="A24" s="20"/>
      <c r="B24" s="25"/>
      <c r="C24" s="26" t="s">
        <v>35</v>
      </c>
      <c r="D24" s="27">
        <v>13.2</v>
      </c>
      <c r="E24" s="27">
        <v>16</v>
      </c>
      <c r="F24" s="39">
        <f t="shared" si="0"/>
        <v>-2.8000000000000007</v>
      </c>
      <c r="G24" s="28">
        <f t="shared" si="1"/>
        <v>-0.17500000000000004</v>
      </c>
      <c r="H24" s="27">
        <v>30</v>
      </c>
      <c r="I24" s="27">
        <v>30</v>
      </c>
      <c r="J24" s="41">
        <f t="shared" si="2"/>
        <v>0</v>
      </c>
      <c r="K24" s="28">
        <f t="shared" si="3"/>
        <v>0</v>
      </c>
    </row>
    <row r="25" spans="1:11" x14ac:dyDescent="0.3">
      <c r="A25" s="20"/>
      <c r="B25" s="25"/>
      <c r="C25" s="26" t="s">
        <v>36</v>
      </c>
      <c r="D25" s="27">
        <v>0.1</v>
      </c>
      <c r="E25" s="27">
        <v>0</v>
      </c>
      <c r="F25" s="39">
        <f t="shared" si="0"/>
        <v>0.1</v>
      </c>
      <c r="G25" s="28" t="str">
        <f t="shared" si="1"/>
        <v>-</v>
      </c>
      <c r="H25" s="27">
        <v>8.1999999999999993</v>
      </c>
      <c r="I25" s="27">
        <v>27</v>
      </c>
      <c r="J25" s="41">
        <f t="shared" si="2"/>
        <v>-18.8</v>
      </c>
      <c r="K25" s="28">
        <f t="shared" si="3"/>
        <v>-0.6962962962962963</v>
      </c>
    </row>
    <row r="26" spans="1:11" x14ac:dyDescent="0.3">
      <c r="A26" s="20"/>
      <c r="B26" s="25"/>
      <c r="C26" s="26" t="s">
        <v>37</v>
      </c>
      <c r="D26" s="27">
        <v>10.4</v>
      </c>
      <c r="E26" s="27">
        <v>1.4</v>
      </c>
      <c r="F26" s="39">
        <f t="shared" si="0"/>
        <v>9</v>
      </c>
      <c r="G26" s="28">
        <f t="shared" si="1"/>
        <v>6.4285714285714288</v>
      </c>
      <c r="H26" s="27">
        <v>0</v>
      </c>
      <c r="I26" s="27">
        <v>0</v>
      </c>
      <c r="J26" s="41">
        <f t="shared" si="2"/>
        <v>0</v>
      </c>
      <c r="K26" s="28" t="str">
        <f t="shared" si="3"/>
        <v>-</v>
      </c>
    </row>
    <row r="27" spans="1:11" x14ac:dyDescent="0.3">
      <c r="A27" s="20"/>
      <c r="B27" s="25"/>
      <c r="C27" s="26" t="s">
        <v>38</v>
      </c>
      <c r="D27" s="27">
        <v>66.900000000000006</v>
      </c>
      <c r="E27" s="27">
        <v>41.4</v>
      </c>
      <c r="F27" s="39">
        <f t="shared" si="0"/>
        <v>25.500000000000007</v>
      </c>
      <c r="G27" s="28">
        <f t="shared" si="1"/>
        <v>0.61594202898550743</v>
      </c>
      <c r="H27" s="27">
        <v>3.6</v>
      </c>
      <c r="I27" s="27">
        <v>0.5</v>
      </c>
      <c r="J27" s="41">
        <f t="shared" si="2"/>
        <v>3.1</v>
      </c>
      <c r="K27" s="28">
        <f t="shared" si="3"/>
        <v>6.2</v>
      </c>
    </row>
    <row r="28" spans="1:11" x14ac:dyDescent="0.3">
      <c r="A28" s="20"/>
      <c r="B28" s="25"/>
      <c r="C28" s="26" t="s">
        <v>39</v>
      </c>
      <c r="D28" s="27">
        <v>0</v>
      </c>
      <c r="E28" s="27">
        <v>2.2999999999999998</v>
      </c>
      <c r="F28" s="39">
        <f t="shared" si="0"/>
        <v>-2.2999999999999998</v>
      </c>
      <c r="G28" s="28">
        <f t="shared" si="1"/>
        <v>-1</v>
      </c>
      <c r="H28" s="27">
        <v>147</v>
      </c>
      <c r="I28" s="27">
        <v>147</v>
      </c>
      <c r="J28" s="41">
        <f t="shared" si="2"/>
        <v>0</v>
      </c>
      <c r="K28" s="28">
        <f t="shared" si="3"/>
        <v>0</v>
      </c>
    </row>
    <row r="29" spans="1:11" x14ac:dyDescent="0.3">
      <c r="A29" s="20"/>
      <c r="B29" s="25"/>
      <c r="C29" s="26" t="s">
        <v>13</v>
      </c>
      <c r="D29" s="27">
        <v>5.8</v>
      </c>
      <c r="E29" s="27">
        <v>0</v>
      </c>
      <c r="F29" s="39">
        <f t="shared" si="0"/>
        <v>5.8</v>
      </c>
      <c r="G29" s="28" t="str">
        <f t="shared" si="1"/>
        <v>-</v>
      </c>
      <c r="H29" s="27">
        <v>59.7</v>
      </c>
      <c r="I29" s="27">
        <v>0</v>
      </c>
      <c r="J29" s="41">
        <f t="shared" si="2"/>
        <v>59.7</v>
      </c>
      <c r="K29" s="28" t="str">
        <f t="shared" si="3"/>
        <v>-</v>
      </c>
    </row>
    <row r="30" spans="1:11" x14ac:dyDescent="0.3">
      <c r="A30" s="20"/>
      <c r="B30" s="29"/>
      <c r="C30" s="30" t="s">
        <v>40</v>
      </c>
      <c r="D30" s="31">
        <v>0</v>
      </c>
      <c r="E30" s="31">
        <v>0</v>
      </c>
      <c r="F30" s="31">
        <f t="shared" si="0"/>
        <v>0</v>
      </c>
      <c r="G30" s="32" t="str">
        <f t="shared" si="1"/>
        <v>-</v>
      </c>
      <c r="H30" s="31">
        <v>100</v>
      </c>
      <c r="I30" s="31">
        <v>0</v>
      </c>
      <c r="J30" s="42">
        <f t="shared" si="2"/>
        <v>100</v>
      </c>
      <c r="K30" s="32" t="str">
        <f t="shared" si="3"/>
        <v>-</v>
      </c>
    </row>
    <row r="31" spans="1:11" x14ac:dyDescent="0.3">
      <c r="A31" s="20"/>
      <c r="B31" s="38" t="s">
        <v>41</v>
      </c>
      <c r="C31" s="26" t="s">
        <v>42</v>
      </c>
      <c r="D31" s="27">
        <v>105.30000000000001</v>
      </c>
      <c r="E31" s="27">
        <v>195.4</v>
      </c>
      <c r="F31" s="27">
        <f t="shared" si="0"/>
        <v>-90.1</v>
      </c>
      <c r="G31" s="28">
        <f t="shared" si="1"/>
        <v>-0.46110542476970312</v>
      </c>
      <c r="H31" s="27">
        <v>0</v>
      </c>
      <c r="I31" s="27">
        <v>0</v>
      </c>
      <c r="J31" s="41">
        <f t="shared" si="2"/>
        <v>0</v>
      </c>
      <c r="K31" s="28" t="str">
        <f t="shared" si="3"/>
        <v>-</v>
      </c>
    </row>
    <row r="32" spans="1:11" x14ac:dyDescent="0.3">
      <c r="A32" s="20"/>
      <c r="B32" s="25"/>
      <c r="C32" s="26" t="s">
        <v>43</v>
      </c>
      <c r="D32" s="27">
        <v>259</v>
      </c>
      <c r="E32" s="27">
        <v>275.8</v>
      </c>
      <c r="F32" s="27">
        <f t="shared" si="0"/>
        <v>-16.800000000000011</v>
      </c>
      <c r="G32" s="28">
        <f t="shared" si="1"/>
        <v>-6.0913705583756382E-2</v>
      </c>
      <c r="H32" s="27">
        <v>15.3</v>
      </c>
      <c r="I32" s="27">
        <v>25.3</v>
      </c>
      <c r="J32" s="27">
        <f t="shared" si="2"/>
        <v>-10</v>
      </c>
      <c r="K32" s="28">
        <f t="shared" si="3"/>
        <v>-0.39525691699604742</v>
      </c>
    </row>
    <row r="33" spans="1:11" x14ac:dyDescent="0.3">
      <c r="A33" s="20"/>
      <c r="B33" s="25"/>
      <c r="C33" s="43" t="s">
        <v>44</v>
      </c>
      <c r="D33" s="27">
        <v>0.9</v>
      </c>
      <c r="E33" s="27">
        <v>0.8</v>
      </c>
      <c r="F33" s="27">
        <f t="shared" si="0"/>
        <v>9.9999999999999978E-2</v>
      </c>
      <c r="G33" s="28">
        <f t="shared" si="1"/>
        <v>0.12499999999999997</v>
      </c>
      <c r="H33" s="27">
        <v>0</v>
      </c>
      <c r="I33" s="27">
        <v>0</v>
      </c>
      <c r="J33" s="27">
        <f t="shared" si="2"/>
        <v>0</v>
      </c>
      <c r="K33" s="28" t="str">
        <f t="shared" si="3"/>
        <v>-</v>
      </c>
    </row>
    <row r="34" spans="1:11" x14ac:dyDescent="0.3">
      <c r="A34" s="20"/>
      <c r="B34" s="25"/>
      <c r="C34" s="26" t="s">
        <v>45</v>
      </c>
      <c r="D34" s="27">
        <v>11.7</v>
      </c>
      <c r="E34" s="27">
        <v>4.9000000000000004</v>
      </c>
      <c r="F34" s="27">
        <f t="shared" si="0"/>
        <v>6.7999999999999989</v>
      </c>
      <c r="G34" s="28">
        <f t="shared" si="1"/>
        <v>1.3877551020408161</v>
      </c>
      <c r="H34" s="27">
        <v>0</v>
      </c>
      <c r="I34" s="27">
        <v>0</v>
      </c>
      <c r="J34" s="27">
        <f t="shared" si="2"/>
        <v>0</v>
      </c>
      <c r="K34" s="28" t="str">
        <f t="shared" si="3"/>
        <v>-</v>
      </c>
    </row>
    <row r="35" spans="1:11" x14ac:dyDescent="0.3">
      <c r="A35" s="20"/>
      <c r="B35" s="25"/>
      <c r="C35" s="26" t="s">
        <v>46</v>
      </c>
      <c r="D35" s="27">
        <v>0</v>
      </c>
      <c r="E35" s="27">
        <v>0.8</v>
      </c>
      <c r="F35" s="27">
        <f t="shared" si="0"/>
        <v>-0.8</v>
      </c>
      <c r="G35" s="28">
        <f t="shared" si="1"/>
        <v>-1</v>
      </c>
      <c r="H35" s="27">
        <v>0</v>
      </c>
      <c r="I35" s="27">
        <v>0</v>
      </c>
      <c r="J35" s="27">
        <f t="shared" si="2"/>
        <v>0</v>
      </c>
      <c r="K35" s="28" t="str">
        <f t="shared" si="3"/>
        <v>-</v>
      </c>
    </row>
    <row r="36" spans="1:11" x14ac:dyDescent="0.3">
      <c r="A36" s="20"/>
      <c r="B36" s="25"/>
      <c r="C36" s="26" t="s">
        <v>47</v>
      </c>
      <c r="D36" s="27">
        <v>97.1</v>
      </c>
      <c r="E36" s="27">
        <v>92</v>
      </c>
      <c r="F36" s="27">
        <f t="shared" si="0"/>
        <v>5.0999999999999943</v>
      </c>
      <c r="G36" s="28">
        <f t="shared" si="1"/>
        <v>5.5434782608695589E-2</v>
      </c>
      <c r="H36" s="27">
        <v>1.2</v>
      </c>
      <c r="I36" s="27">
        <v>0</v>
      </c>
      <c r="J36" s="27">
        <f t="shared" si="2"/>
        <v>1.2</v>
      </c>
      <c r="K36" s="28" t="str">
        <f t="shared" si="3"/>
        <v>-</v>
      </c>
    </row>
    <row r="37" spans="1:11" x14ac:dyDescent="0.3">
      <c r="A37" s="20"/>
      <c r="B37" s="29"/>
      <c r="C37" s="30" t="s">
        <v>48</v>
      </c>
      <c r="D37" s="31">
        <v>13.7</v>
      </c>
      <c r="E37" s="31">
        <v>14.2</v>
      </c>
      <c r="F37" s="27">
        <f t="shared" si="0"/>
        <v>-0.5</v>
      </c>
      <c r="G37" s="32">
        <f t="shared" si="1"/>
        <v>-3.5211267605633804E-2</v>
      </c>
      <c r="H37" s="31">
        <v>0.3</v>
      </c>
      <c r="I37" s="31">
        <v>0</v>
      </c>
      <c r="J37" s="27">
        <f t="shared" si="2"/>
        <v>0.3</v>
      </c>
      <c r="K37" s="32" t="str">
        <f t="shared" si="3"/>
        <v>-</v>
      </c>
    </row>
    <row r="38" spans="1:11" x14ac:dyDescent="0.3">
      <c r="A38" s="20"/>
      <c r="B38" s="16" t="s">
        <v>19</v>
      </c>
      <c r="C38" s="17" t="s">
        <v>49</v>
      </c>
      <c r="D38" s="18">
        <v>0.4</v>
      </c>
      <c r="E38" s="18">
        <v>1.2</v>
      </c>
      <c r="F38" s="18">
        <f t="shared" si="0"/>
        <v>-0.79999999999999993</v>
      </c>
      <c r="G38" s="19">
        <f t="shared" si="1"/>
        <v>-0.66666666666666663</v>
      </c>
      <c r="H38" s="18">
        <v>0</v>
      </c>
      <c r="I38" s="18">
        <v>0</v>
      </c>
      <c r="J38" s="23">
        <f t="shared" si="2"/>
        <v>0</v>
      </c>
      <c r="K38" s="19" t="str">
        <f t="shared" si="3"/>
        <v>-</v>
      </c>
    </row>
    <row r="39" spans="1:11" x14ac:dyDescent="0.3">
      <c r="A39" s="20"/>
      <c r="B39" s="21" t="s">
        <v>25</v>
      </c>
      <c r="C39" s="22" t="s">
        <v>50</v>
      </c>
      <c r="D39" s="23">
        <v>0.9</v>
      </c>
      <c r="E39" s="23">
        <v>1</v>
      </c>
      <c r="F39" s="23">
        <f t="shared" si="0"/>
        <v>-9.9999999999999978E-2</v>
      </c>
      <c r="G39" s="24">
        <f t="shared" si="1"/>
        <v>-9.9999999999999978E-2</v>
      </c>
      <c r="H39" s="23">
        <v>3.1</v>
      </c>
      <c r="I39" s="23">
        <v>3.8</v>
      </c>
      <c r="J39" s="40">
        <f t="shared" si="2"/>
        <v>-0.69999999999999973</v>
      </c>
      <c r="K39" s="44">
        <f t="shared" si="3"/>
        <v>-0.18421052631578941</v>
      </c>
    </row>
    <row r="40" spans="1:11" x14ac:dyDescent="0.3">
      <c r="A40" s="20"/>
      <c r="B40" s="25"/>
      <c r="C40" s="26" t="s">
        <v>51</v>
      </c>
      <c r="D40" s="27">
        <v>11.2</v>
      </c>
      <c r="E40" s="27">
        <v>5.4</v>
      </c>
      <c r="F40" s="27">
        <f t="shared" si="0"/>
        <v>5.7999999999999989</v>
      </c>
      <c r="G40" s="28">
        <f t="shared" si="1"/>
        <v>1.0740740740740737</v>
      </c>
      <c r="H40" s="27">
        <v>162.5</v>
      </c>
      <c r="I40" s="27">
        <v>92</v>
      </c>
      <c r="J40" s="41">
        <f t="shared" si="2"/>
        <v>70.5</v>
      </c>
      <c r="K40" s="45">
        <f t="shared" si="3"/>
        <v>0.76630434782608692</v>
      </c>
    </row>
    <row r="41" spans="1:11" x14ac:dyDescent="0.3">
      <c r="A41" s="20"/>
      <c r="B41" s="29"/>
      <c r="C41" s="30" t="s">
        <v>52</v>
      </c>
      <c r="D41" s="31">
        <v>2.6</v>
      </c>
      <c r="E41" s="31">
        <v>6</v>
      </c>
      <c r="F41" s="31">
        <f t="shared" si="0"/>
        <v>-3.4</v>
      </c>
      <c r="G41" s="32">
        <f t="shared" si="1"/>
        <v>-0.56666666666666665</v>
      </c>
      <c r="H41" s="31">
        <v>0.4</v>
      </c>
      <c r="I41" s="31">
        <v>0</v>
      </c>
      <c r="J41" s="42">
        <f t="shared" si="2"/>
        <v>0.4</v>
      </c>
      <c r="K41" s="45" t="str">
        <f t="shared" si="3"/>
        <v>-</v>
      </c>
    </row>
    <row r="42" spans="1:11" x14ac:dyDescent="0.3">
      <c r="A42" s="46"/>
      <c r="B42" s="47" t="s">
        <v>53</v>
      </c>
      <c r="C42" s="26" t="s">
        <v>54</v>
      </c>
      <c r="D42" s="27">
        <v>0</v>
      </c>
      <c r="E42" s="23">
        <v>43.8</v>
      </c>
      <c r="F42" s="39">
        <f t="shared" si="0"/>
        <v>-43.8</v>
      </c>
      <c r="G42" s="24">
        <f t="shared" si="1"/>
        <v>-1</v>
      </c>
      <c r="H42" s="23">
        <v>0</v>
      </c>
      <c r="I42" s="40">
        <v>0</v>
      </c>
      <c r="J42" s="39">
        <f t="shared" si="2"/>
        <v>0</v>
      </c>
      <c r="K42" s="24" t="str">
        <f t="shared" si="3"/>
        <v>-</v>
      </c>
    </row>
    <row r="43" spans="1:11" s="100" customFormat="1" x14ac:dyDescent="0.3">
      <c r="A43" s="97" t="s">
        <v>55</v>
      </c>
      <c r="B43" s="97"/>
      <c r="C43" s="36"/>
      <c r="D43" s="98">
        <f>SUM(D22:D42)</f>
        <v>1707.2000000000003</v>
      </c>
      <c r="E43" s="98">
        <f t="shared" ref="E43" si="5">SUM(E22:E42)</f>
        <v>1809.3000000000004</v>
      </c>
      <c r="F43" s="101">
        <f t="shared" si="0"/>
        <v>-102.10000000000014</v>
      </c>
      <c r="G43" s="99">
        <f t="shared" si="1"/>
        <v>-5.6430663792627046E-2</v>
      </c>
      <c r="H43" s="98">
        <f t="shared" ref="H43:J43" si="6">SUM(H22:H42)</f>
        <v>2074</v>
      </c>
      <c r="I43" s="102">
        <f>SUM(I22:I42)</f>
        <v>545.5</v>
      </c>
      <c r="J43" s="102">
        <f t="shared" si="2"/>
        <v>1528.5</v>
      </c>
      <c r="K43" s="99">
        <f t="shared" si="3"/>
        <v>2.8020164986251146</v>
      </c>
    </row>
    <row r="44" spans="1:11" x14ac:dyDescent="0.3">
      <c r="A44" s="48" t="s">
        <v>56</v>
      </c>
      <c r="B44" s="21" t="s">
        <v>12</v>
      </c>
      <c r="C44" s="22" t="s">
        <v>13</v>
      </c>
      <c r="D44" s="27">
        <v>0</v>
      </c>
      <c r="E44" s="27">
        <v>0</v>
      </c>
      <c r="F44" s="39">
        <f t="shared" si="0"/>
        <v>0</v>
      </c>
      <c r="G44" s="28" t="str">
        <f t="shared" si="1"/>
        <v>-</v>
      </c>
      <c r="H44" s="27">
        <v>15</v>
      </c>
      <c r="I44" s="41">
        <v>0</v>
      </c>
      <c r="J44" s="40">
        <f t="shared" si="2"/>
        <v>15</v>
      </c>
      <c r="K44" s="28" t="str">
        <f t="shared" si="3"/>
        <v>-</v>
      </c>
    </row>
    <row r="45" spans="1:11" x14ac:dyDescent="0.3">
      <c r="A45" s="49"/>
      <c r="B45" s="25"/>
      <c r="C45" s="26" t="s">
        <v>57</v>
      </c>
      <c r="D45" s="27">
        <v>4.5</v>
      </c>
      <c r="E45" s="27">
        <v>0.5</v>
      </c>
      <c r="F45" s="27">
        <f t="shared" si="0"/>
        <v>4</v>
      </c>
      <c r="G45" s="28">
        <f t="shared" si="1"/>
        <v>8</v>
      </c>
      <c r="H45" s="27">
        <v>26</v>
      </c>
      <c r="I45" s="27">
        <v>30</v>
      </c>
      <c r="J45" s="41">
        <f t="shared" si="2"/>
        <v>-4</v>
      </c>
      <c r="K45" s="28">
        <f t="shared" si="3"/>
        <v>-0.13333333333333333</v>
      </c>
    </row>
    <row r="46" spans="1:11" x14ac:dyDescent="0.3">
      <c r="A46" s="49"/>
      <c r="B46" s="29"/>
      <c r="C46" s="30" t="s">
        <v>34</v>
      </c>
      <c r="D46" s="31">
        <v>4.5999999999999996</v>
      </c>
      <c r="E46" s="31">
        <v>4</v>
      </c>
      <c r="F46" s="50">
        <f t="shared" si="0"/>
        <v>0.59999999999999964</v>
      </c>
      <c r="G46" s="32">
        <f t="shared" si="1"/>
        <v>0.14999999999999991</v>
      </c>
      <c r="H46" s="31">
        <v>55</v>
      </c>
      <c r="I46" s="42">
        <v>98.9</v>
      </c>
      <c r="J46" s="42">
        <f t="shared" si="2"/>
        <v>-43.900000000000006</v>
      </c>
      <c r="K46" s="32">
        <f t="shared" si="3"/>
        <v>-0.4438827098078868</v>
      </c>
    </row>
    <row r="47" spans="1:11" x14ac:dyDescent="0.3">
      <c r="A47" s="49"/>
      <c r="B47" s="21" t="s">
        <v>19</v>
      </c>
      <c r="C47" s="26" t="s">
        <v>58</v>
      </c>
      <c r="D47" s="27">
        <v>129.80000000000001</v>
      </c>
      <c r="E47" s="27">
        <v>141.5</v>
      </c>
      <c r="F47" s="39">
        <f t="shared" si="0"/>
        <v>-11.699999999999989</v>
      </c>
      <c r="G47" s="28">
        <f t="shared" si="1"/>
        <v>-8.2685512367491082E-2</v>
      </c>
      <c r="H47" s="27">
        <v>98.3</v>
      </c>
      <c r="I47" s="41">
        <v>134.5</v>
      </c>
      <c r="J47" s="39">
        <f t="shared" si="2"/>
        <v>-36.200000000000003</v>
      </c>
      <c r="K47" s="28">
        <f t="shared" si="3"/>
        <v>-0.26914498141263943</v>
      </c>
    </row>
    <row r="48" spans="1:11" x14ac:dyDescent="0.3">
      <c r="A48" s="49"/>
      <c r="B48" s="51"/>
      <c r="C48" s="26" t="s">
        <v>59</v>
      </c>
      <c r="D48" s="27">
        <v>5.9</v>
      </c>
      <c r="E48" s="27">
        <v>2.1</v>
      </c>
      <c r="F48" s="39">
        <f t="shared" si="0"/>
        <v>3.8000000000000003</v>
      </c>
      <c r="G48" s="28">
        <f t="shared" si="1"/>
        <v>1.8095238095238095</v>
      </c>
      <c r="H48" s="27">
        <v>-25</v>
      </c>
      <c r="I48" s="41">
        <v>0</v>
      </c>
      <c r="J48" s="39">
        <f t="shared" si="2"/>
        <v>-25</v>
      </c>
      <c r="K48" s="28" t="str">
        <f t="shared" si="3"/>
        <v>-</v>
      </c>
    </row>
    <row r="49" spans="1:11" x14ac:dyDescent="0.3">
      <c r="A49" s="49"/>
      <c r="B49" s="51"/>
      <c r="C49" s="26" t="s">
        <v>60</v>
      </c>
      <c r="D49" s="27">
        <v>20.7</v>
      </c>
      <c r="E49" s="27">
        <v>14</v>
      </c>
      <c r="F49" s="39">
        <f t="shared" si="0"/>
        <v>6.6999999999999993</v>
      </c>
      <c r="G49" s="28">
        <f t="shared" si="1"/>
        <v>0.47857142857142854</v>
      </c>
      <c r="H49" s="27">
        <v>0</v>
      </c>
      <c r="I49" s="41">
        <v>0.5</v>
      </c>
      <c r="J49" s="39">
        <f t="shared" si="2"/>
        <v>-0.5</v>
      </c>
      <c r="K49" s="28">
        <f t="shared" si="3"/>
        <v>-1</v>
      </c>
    </row>
    <row r="50" spans="1:11" x14ac:dyDescent="0.3">
      <c r="A50" s="49"/>
      <c r="B50" s="51"/>
      <c r="C50" s="26" t="s">
        <v>61</v>
      </c>
      <c r="D50" s="27">
        <v>3</v>
      </c>
      <c r="E50" s="27">
        <v>3</v>
      </c>
      <c r="F50" s="39">
        <f t="shared" si="0"/>
        <v>0</v>
      </c>
      <c r="G50" s="28">
        <f t="shared" si="1"/>
        <v>0</v>
      </c>
      <c r="H50" s="27">
        <v>5.7</v>
      </c>
      <c r="I50" s="41">
        <v>5.7</v>
      </c>
      <c r="J50" s="39">
        <f t="shared" si="2"/>
        <v>0</v>
      </c>
      <c r="K50" s="28">
        <f t="shared" si="3"/>
        <v>0</v>
      </c>
    </row>
    <row r="51" spans="1:11" x14ac:dyDescent="0.3">
      <c r="A51" s="49"/>
      <c r="B51" s="51"/>
      <c r="C51" s="26" t="s">
        <v>62</v>
      </c>
      <c r="D51" s="27">
        <v>26.7</v>
      </c>
      <c r="E51" s="27">
        <v>29.7</v>
      </c>
      <c r="F51" s="39">
        <f t="shared" si="0"/>
        <v>-3</v>
      </c>
      <c r="G51" s="28">
        <f t="shared" si="1"/>
        <v>-0.10101010101010101</v>
      </c>
      <c r="H51" s="27">
        <v>0</v>
      </c>
      <c r="I51" s="41">
        <v>0</v>
      </c>
      <c r="J51" s="39">
        <f t="shared" si="2"/>
        <v>0</v>
      </c>
      <c r="K51" s="28" t="str">
        <f t="shared" si="3"/>
        <v>-</v>
      </c>
    </row>
    <row r="52" spans="1:11" x14ac:dyDescent="0.3">
      <c r="A52" s="49"/>
      <c r="B52" s="51"/>
      <c r="C52" s="26" t="s">
        <v>63</v>
      </c>
      <c r="D52" s="27">
        <v>6.7</v>
      </c>
      <c r="E52" s="27">
        <v>0</v>
      </c>
      <c r="F52" s="39">
        <f t="shared" si="0"/>
        <v>6.7</v>
      </c>
      <c r="G52" s="28" t="str">
        <f t="shared" si="1"/>
        <v>-</v>
      </c>
      <c r="H52" s="27">
        <v>18.899999999999999</v>
      </c>
      <c r="I52" s="41">
        <v>0</v>
      </c>
      <c r="J52" s="39">
        <f t="shared" si="2"/>
        <v>18.899999999999999</v>
      </c>
      <c r="K52" s="28" t="str">
        <f t="shared" si="3"/>
        <v>-</v>
      </c>
    </row>
    <row r="53" spans="1:11" x14ac:dyDescent="0.3">
      <c r="A53" s="49"/>
      <c r="B53" s="51"/>
      <c r="C53" s="26" t="s">
        <v>64</v>
      </c>
      <c r="D53" s="27">
        <v>20</v>
      </c>
      <c r="E53" s="27">
        <v>20</v>
      </c>
      <c r="F53" s="39">
        <f t="shared" si="0"/>
        <v>0</v>
      </c>
      <c r="G53" s="28">
        <f t="shared" si="1"/>
        <v>0</v>
      </c>
      <c r="H53" s="27">
        <v>0</v>
      </c>
      <c r="I53" s="41">
        <v>0</v>
      </c>
      <c r="J53" s="39">
        <f t="shared" si="2"/>
        <v>0</v>
      </c>
      <c r="K53" s="28" t="str">
        <f t="shared" si="3"/>
        <v>-</v>
      </c>
    </row>
    <row r="54" spans="1:11" x14ac:dyDescent="0.3">
      <c r="A54" s="49"/>
      <c r="B54" s="51"/>
      <c r="C54" s="26" t="s">
        <v>65</v>
      </c>
      <c r="D54" s="27">
        <v>0.7</v>
      </c>
      <c r="E54" s="27">
        <v>0</v>
      </c>
      <c r="F54" s="39">
        <f t="shared" si="0"/>
        <v>0.7</v>
      </c>
      <c r="G54" s="28" t="str">
        <f t="shared" si="1"/>
        <v>-</v>
      </c>
      <c r="H54" s="27">
        <v>0</v>
      </c>
      <c r="I54" s="41">
        <v>0</v>
      </c>
      <c r="J54" s="39">
        <f t="shared" si="2"/>
        <v>0</v>
      </c>
      <c r="K54" s="28" t="str">
        <f t="shared" si="3"/>
        <v>-</v>
      </c>
    </row>
    <row r="55" spans="1:11" x14ac:dyDescent="0.3">
      <c r="A55" s="49"/>
      <c r="B55" s="51"/>
      <c r="C55" s="26" t="s">
        <v>66</v>
      </c>
      <c r="D55" s="27">
        <v>1</v>
      </c>
      <c r="E55" s="27">
        <v>0</v>
      </c>
      <c r="F55" s="39">
        <f t="shared" si="0"/>
        <v>1</v>
      </c>
      <c r="G55" s="28" t="str">
        <f t="shared" si="1"/>
        <v>-</v>
      </c>
      <c r="H55" s="27">
        <v>0</v>
      </c>
      <c r="I55" s="41">
        <v>0</v>
      </c>
      <c r="J55" s="39">
        <f t="shared" si="2"/>
        <v>0</v>
      </c>
      <c r="K55" s="28" t="str">
        <f t="shared" si="3"/>
        <v>-</v>
      </c>
    </row>
    <row r="56" spans="1:11" x14ac:dyDescent="0.3">
      <c r="A56" s="49"/>
      <c r="B56" s="51"/>
      <c r="C56" s="26" t="s">
        <v>62</v>
      </c>
      <c r="D56" s="27">
        <v>0</v>
      </c>
      <c r="E56" s="27">
        <v>0</v>
      </c>
      <c r="F56" s="39">
        <f t="shared" si="0"/>
        <v>0</v>
      </c>
      <c r="G56" s="28" t="str">
        <f t="shared" si="1"/>
        <v>-</v>
      </c>
      <c r="H56" s="27">
        <v>737.8</v>
      </c>
      <c r="I56" s="41">
        <v>787.8</v>
      </c>
      <c r="J56" s="39">
        <f t="shared" si="2"/>
        <v>-50</v>
      </c>
      <c r="K56" s="28">
        <f t="shared" si="3"/>
        <v>-6.3467885250063472E-2</v>
      </c>
    </row>
    <row r="57" spans="1:11" s="100" customFormat="1" x14ac:dyDescent="0.3">
      <c r="A57" s="97" t="s">
        <v>67</v>
      </c>
      <c r="B57" s="97"/>
      <c r="C57" s="36"/>
      <c r="D57" s="98">
        <f>SUM(D44:D56)</f>
        <v>223.59999999999997</v>
      </c>
      <c r="E57" s="98">
        <f>SUM(E44:E56)</f>
        <v>214.79999999999998</v>
      </c>
      <c r="F57" s="98">
        <f t="shared" si="0"/>
        <v>8.7999999999999829</v>
      </c>
      <c r="G57" s="99">
        <f t="shared" si="1"/>
        <v>4.096834264432022E-2</v>
      </c>
      <c r="H57" s="98">
        <f>SUM(H44:H56)</f>
        <v>931.69999999999993</v>
      </c>
      <c r="I57" s="98">
        <f>SUM(I44:I56)</f>
        <v>1057.3999999999999</v>
      </c>
      <c r="J57" s="102">
        <f t="shared" si="2"/>
        <v>-125.69999999999993</v>
      </c>
      <c r="K57" s="99">
        <f t="shared" si="3"/>
        <v>-0.11887648950255339</v>
      </c>
    </row>
    <row r="58" spans="1:11" x14ac:dyDescent="0.3">
      <c r="A58" s="52" t="s">
        <v>68</v>
      </c>
      <c r="B58" s="53" t="s">
        <v>19</v>
      </c>
      <c r="C58" s="26" t="s">
        <v>69</v>
      </c>
      <c r="D58" s="27">
        <v>148.9</v>
      </c>
      <c r="E58" s="27">
        <v>146</v>
      </c>
      <c r="F58" s="39">
        <f t="shared" si="0"/>
        <v>2.9000000000000057</v>
      </c>
      <c r="G58" s="28">
        <f t="shared" si="1"/>
        <v>1.9863013698630177E-2</v>
      </c>
      <c r="H58" s="27">
        <v>1.1000000000000001</v>
      </c>
      <c r="I58" s="42">
        <v>0</v>
      </c>
      <c r="J58" s="39">
        <f t="shared" si="2"/>
        <v>1.1000000000000001</v>
      </c>
      <c r="K58" s="28" t="str">
        <f t="shared" si="3"/>
        <v>-</v>
      </c>
    </row>
    <row r="59" spans="1:11" s="100" customFormat="1" x14ac:dyDescent="0.3">
      <c r="A59" s="97" t="s">
        <v>70</v>
      </c>
      <c r="B59" s="104"/>
      <c r="C59" s="36"/>
      <c r="D59" s="98">
        <f>SUM(D58)</f>
        <v>148.9</v>
      </c>
      <c r="E59" s="98">
        <f>SUM(E58)</f>
        <v>146</v>
      </c>
      <c r="F59" s="98">
        <f t="shared" si="0"/>
        <v>2.9000000000000057</v>
      </c>
      <c r="G59" s="99">
        <f t="shared" si="1"/>
        <v>1.9863013698630177E-2</v>
      </c>
      <c r="H59" s="98">
        <f>SUM(H58)</f>
        <v>1.1000000000000001</v>
      </c>
      <c r="I59" s="98">
        <f>SUM(I58)</f>
        <v>0</v>
      </c>
      <c r="J59" s="102">
        <f t="shared" si="2"/>
        <v>1.1000000000000001</v>
      </c>
      <c r="K59" s="99" t="str">
        <f t="shared" si="3"/>
        <v>-</v>
      </c>
    </row>
    <row r="60" spans="1:11" x14ac:dyDescent="0.3">
      <c r="A60" s="15" t="s">
        <v>71</v>
      </c>
      <c r="B60" s="16" t="s">
        <v>72</v>
      </c>
      <c r="C60" s="17" t="s">
        <v>72</v>
      </c>
      <c r="D60" s="18">
        <v>7.6</v>
      </c>
      <c r="E60" s="18">
        <v>7.2</v>
      </c>
      <c r="F60" s="18">
        <f t="shared" si="0"/>
        <v>0.39999999999999947</v>
      </c>
      <c r="G60" s="19">
        <f t="shared" si="1"/>
        <v>5.5555555555555483E-2</v>
      </c>
      <c r="H60" s="18">
        <v>6.1</v>
      </c>
      <c r="I60" s="18">
        <v>5.8</v>
      </c>
      <c r="J60" s="18">
        <f t="shared" si="2"/>
        <v>0.29999999999999982</v>
      </c>
      <c r="K60" s="19">
        <f t="shared" si="3"/>
        <v>5.1724137931034454E-2</v>
      </c>
    </row>
    <row r="61" spans="1:11" x14ac:dyDescent="0.3">
      <c r="A61" s="46"/>
      <c r="B61" s="53" t="s">
        <v>19</v>
      </c>
      <c r="C61" s="26" t="s">
        <v>59</v>
      </c>
      <c r="D61" s="27">
        <v>12.3</v>
      </c>
      <c r="E61" s="27">
        <v>14</v>
      </c>
      <c r="F61" s="27">
        <f t="shared" si="0"/>
        <v>-1.6999999999999993</v>
      </c>
      <c r="G61" s="28">
        <f t="shared" si="1"/>
        <v>-0.12142857142857137</v>
      </c>
      <c r="H61" s="27">
        <v>0</v>
      </c>
      <c r="I61" s="27">
        <v>0</v>
      </c>
      <c r="J61" s="27">
        <f t="shared" si="2"/>
        <v>0</v>
      </c>
      <c r="K61" s="28" t="str">
        <f t="shared" si="3"/>
        <v>-</v>
      </c>
    </row>
    <row r="62" spans="1:11" s="100" customFormat="1" x14ac:dyDescent="0.3">
      <c r="A62" s="97" t="s">
        <v>73</v>
      </c>
      <c r="B62" s="97"/>
      <c r="C62" s="36"/>
      <c r="D62" s="98">
        <f>SUM(D60:D61)</f>
        <v>19.899999999999999</v>
      </c>
      <c r="E62" s="98">
        <f>SUM(E60:E61)</f>
        <v>21.2</v>
      </c>
      <c r="F62" s="98">
        <f t="shared" si="0"/>
        <v>-1.3000000000000007</v>
      </c>
      <c r="G62" s="99">
        <f t="shared" si="1"/>
        <v>-6.1320754716981167E-2</v>
      </c>
      <c r="H62" s="98">
        <f>SUM(H60:H61)</f>
        <v>6.1</v>
      </c>
      <c r="I62" s="98">
        <f>SUM(I60:I61)</f>
        <v>5.8</v>
      </c>
      <c r="J62" s="102">
        <f t="shared" si="2"/>
        <v>0.29999999999999982</v>
      </c>
      <c r="K62" s="99">
        <f t="shared" si="3"/>
        <v>5.1724137931034454E-2</v>
      </c>
    </row>
    <row r="63" spans="1:11" x14ac:dyDescent="0.3">
      <c r="A63" s="15" t="s">
        <v>74</v>
      </c>
      <c r="B63" s="16" t="s">
        <v>72</v>
      </c>
      <c r="C63" s="17" t="s">
        <v>72</v>
      </c>
      <c r="D63" s="18">
        <v>2.5</v>
      </c>
      <c r="E63" s="18">
        <v>2.5</v>
      </c>
      <c r="F63" s="18">
        <f t="shared" si="0"/>
        <v>0</v>
      </c>
      <c r="G63" s="19">
        <f t="shared" si="1"/>
        <v>0</v>
      </c>
      <c r="H63" s="18">
        <v>10</v>
      </c>
      <c r="I63" s="18">
        <v>14</v>
      </c>
      <c r="J63" s="18">
        <f t="shared" si="2"/>
        <v>-4</v>
      </c>
      <c r="K63" s="19">
        <f t="shared" si="3"/>
        <v>-0.2857142857142857</v>
      </c>
    </row>
    <row r="64" spans="1:11" x14ac:dyDescent="0.3">
      <c r="A64" s="20"/>
      <c r="B64" s="16" t="s">
        <v>14</v>
      </c>
      <c r="C64" s="17" t="s">
        <v>15</v>
      </c>
      <c r="D64" s="18">
        <v>5.8</v>
      </c>
      <c r="E64" s="18">
        <v>5</v>
      </c>
      <c r="F64" s="18">
        <f t="shared" si="0"/>
        <v>0.79999999999999982</v>
      </c>
      <c r="G64" s="19">
        <f t="shared" si="1"/>
        <v>0.15999999999999998</v>
      </c>
      <c r="H64" s="18">
        <v>0</v>
      </c>
      <c r="I64" s="18">
        <v>0</v>
      </c>
      <c r="J64" s="18">
        <f t="shared" si="2"/>
        <v>0</v>
      </c>
      <c r="K64" s="19" t="str">
        <f t="shared" si="3"/>
        <v>-</v>
      </c>
    </row>
    <row r="65" spans="1:11" x14ac:dyDescent="0.3">
      <c r="A65" s="46"/>
      <c r="B65" s="47" t="s">
        <v>53</v>
      </c>
      <c r="C65" s="26" t="s">
        <v>54</v>
      </c>
      <c r="D65" s="27">
        <f>221.4-0.3</f>
        <v>221.1</v>
      </c>
      <c r="E65" s="27">
        <v>191</v>
      </c>
      <c r="F65" s="27">
        <f t="shared" si="0"/>
        <v>30.099999999999994</v>
      </c>
      <c r="G65" s="28">
        <f t="shared" si="1"/>
        <v>0.1575916230366492</v>
      </c>
      <c r="H65" s="27">
        <v>0</v>
      </c>
      <c r="I65" s="27">
        <v>0</v>
      </c>
      <c r="J65" s="27">
        <f t="shared" si="2"/>
        <v>0</v>
      </c>
      <c r="K65" s="28" t="str">
        <f t="shared" si="3"/>
        <v>-</v>
      </c>
    </row>
    <row r="66" spans="1:11" s="100" customFormat="1" x14ac:dyDescent="0.3">
      <c r="A66" s="97" t="s">
        <v>75</v>
      </c>
      <c r="B66" s="104"/>
      <c r="C66" s="36"/>
      <c r="D66" s="98">
        <f>SUM(D63:D65)</f>
        <v>229.4</v>
      </c>
      <c r="E66" s="98">
        <f>SUM(E63:E65)</f>
        <v>198.5</v>
      </c>
      <c r="F66" s="98">
        <f t="shared" si="0"/>
        <v>30.900000000000006</v>
      </c>
      <c r="G66" s="99">
        <f t="shared" si="1"/>
        <v>0.15566750629722925</v>
      </c>
      <c r="H66" s="98">
        <f>SUM(H63:H65)</f>
        <v>10</v>
      </c>
      <c r="I66" s="98">
        <f>SUM(I63:I65)</f>
        <v>14</v>
      </c>
      <c r="J66" s="102">
        <f t="shared" si="2"/>
        <v>-4</v>
      </c>
      <c r="K66" s="99">
        <f t="shared" si="3"/>
        <v>-0.2857142857142857</v>
      </c>
    </row>
    <row r="67" spans="1:11" x14ac:dyDescent="0.3">
      <c r="A67" s="52" t="s">
        <v>76</v>
      </c>
      <c r="B67" s="53" t="s">
        <v>53</v>
      </c>
      <c r="C67" s="26" t="s">
        <v>77</v>
      </c>
      <c r="D67" s="27">
        <v>0</v>
      </c>
      <c r="E67" s="27">
        <v>10.5</v>
      </c>
      <c r="F67" s="27">
        <f t="shared" si="0"/>
        <v>-10.5</v>
      </c>
      <c r="G67" s="28">
        <f t="shared" si="1"/>
        <v>-1</v>
      </c>
      <c r="H67" s="27">
        <v>0</v>
      </c>
      <c r="I67" s="27">
        <v>1067</v>
      </c>
      <c r="J67" s="27">
        <f t="shared" si="2"/>
        <v>-1067</v>
      </c>
      <c r="K67" s="28">
        <f t="shared" si="3"/>
        <v>-1</v>
      </c>
    </row>
    <row r="68" spans="1:11" s="100" customFormat="1" x14ac:dyDescent="0.3">
      <c r="A68" s="97" t="s">
        <v>78</v>
      </c>
      <c r="B68" s="104"/>
      <c r="C68" s="36"/>
      <c r="D68" s="98">
        <f>SUM(D67)</f>
        <v>0</v>
      </c>
      <c r="E68" s="98">
        <f>SUM(E67)</f>
        <v>10.5</v>
      </c>
      <c r="F68" s="98">
        <f t="shared" si="0"/>
        <v>-10.5</v>
      </c>
      <c r="G68" s="99">
        <f t="shared" si="1"/>
        <v>-1</v>
      </c>
      <c r="H68" s="98">
        <f>SUM(H67)</f>
        <v>0</v>
      </c>
      <c r="I68" s="98">
        <f>SUM(I67)</f>
        <v>1067</v>
      </c>
      <c r="J68" s="98">
        <f t="shared" si="2"/>
        <v>-1067</v>
      </c>
      <c r="K68" s="99">
        <f t="shared" si="3"/>
        <v>-1</v>
      </c>
    </row>
    <row r="69" spans="1:11" x14ac:dyDescent="0.3">
      <c r="A69" s="54" t="s">
        <v>79</v>
      </c>
      <c r="B69" s="55" t="s">
        <v>80</v>
      </c>
      <c r="C69" s="17" t="s">
        <v>35</v>
      </c>
      <c r="D69" s="18">
        <v>0</v>
      </c>
      <c r="E69" s="18">
        <v>0</v>
      </c>
      <c r="F69" s="18">
        <f t="shared" si="0"/>
        <v>0</v>
      </c>
      <c r="G69" s="19" t="str">
        <f t="shared" si="1"/>
        <v>-</v>
      </c>
      <c r="H69" s="18">
        <v>0.4</v>
      </c>
      <c r="I69" s="18">
        <v>0.3</v>
      </c>
      <c r="J69" s="18">
        <f t="shared" si="2"/>
        <v>0.10000000000000003</v>
      </c>
      <c r="K69" s="19">
        <f t="shared" si="3"/>
        <v>0.33333333333333348</v>
      </c>
    </row>
    <row r="70" spans="1:11" x14ac:dyDescent="0.3">
      <c r="A70" s="56"/>
      <c r="B70" s="53" t="s">
        <v>53</v>
      </c>
      <c r="C70" s="26" t="s">
        <v>54</v>
      </c>
      <c r="D70" s="27">
        <v>17.5</v>
      </c>
      <c r="E70" s="27">
        <v>17.799999999999997</v>
      </c>
      <c r="F70" s="27">
        <f t="shared" si="0"/>
        <v>-0.29999999999999716</v>
      </c>
      <c r="G70" s="28">
        <f t="shared" si="1"/>
        <v>-1.6853932584269506E-2</v>
      </c>
      <c r="H70" s="27">
        <v>0</v>
      </c>
      <c r="I70" s="27">
        <v>0</v>
      </c>
      <c r="J70" s="27">
        <f t="shared" si="2"/>
        <v>0</v>
      </c>
      <c r="K70" s="28" t="str">
        <f t="shared" si="3"/>
        <v>-</v>
      </c>
    </row>
    <row r="71" spans="1:11" s="100" customFormat="1" x14ac:dyDescent="0.3">
      <c r="A71" s="97" t="s">
        <v>81</v>
      </c>
      <c r="B71" s="104"/>
      <c r="C71" s="36"/>
      <c r="D71" s="98">
        <f>SUM(D69:D70)</f>
        <v>17.5</v>
      </c>
      <c r="E71" s="98">
        <f t="shared" ref="E71" si="7">SUM(E69:E70)</f>
        <v>17.799999999999997</v>
      </c>
      <c r="F71" s="98">
        <f t="shared" ref="F71:F91" si="8">D71-E71</f>
        <v>-0.29999999999999716</v>
      </c>
      <c r="G71" s="99">
        <f t="shared" si="1"/>
        <v>-1.6853932584269506E-2</v>
      </c>
      <c r="H71" s="98">
        <f>SUM(H69:H70)</f>
        <v>0.4</v>
      </c>
      <c r="I71" s="98">
        <f t="shared" ref="I71:J71" si="9">SUM(I69:I70)</f>
        <v>0.3</v>
      </c>
      <c r="J71" s="98">
        <f t="shared" si="2"/>
        <v>0.10000000000000003</v>
      </c>
      <c r="K71" s="99">
        <f t="shared" si="3"/>
        <v>0.33333333333333348</v>
      </c>
    </row>
    <row r="72" spans="1:11" x14ac:dyDescent="0.3">
      <c r="A72" s="15" t="s">
        <v>82</v>
      </c>
      <c r="B72" s="21" t="s">
        <v>12</v>
      </c>
      <c r="C72" s="26" t="s">
        <v>33</v>
      </c>
      <c r="D72" s="27">
        <v>0.6</v>
      </c>
      <c r="E72" s="27">
        <v>1.6</v>
      </c>
      <c r="F72" s="27">
        <f t="shared" si="8"/>
        <v>-1</v>
      </c>
      <c r="G72" s="28">
        <f t="shared" ref="G72:G91" si="10">IFERROR((F72/E72), "-")</f>
        <v>-0.625</v>
      </c>
      <c r="H72" s="27">
        <v>1361.7</v>
      </c>
      <c r="I72" s="27">
        <v>1353.1</v>
      </c>
      <c r="J72" s="27">
        <f t="shared" si="2"/>
        <v>8.6000000000001364</v>
      </c>
      <c r="K72" s="28">
        <f t="shared" si="3"/>
        <v>6.3557756263396183E-3</v>
      </c>
    </row>
    <row r="73" spans="1:11" x14ac:dyDescent="0.3">
      <c r="A73" s="20"/>
      <c r="B73" s="25"/>
      <c r="C73" s="26" t="s">
        <v>83</v>
      </c>
      <c r="D73" s="27">
        <v>18.7</v>
      </c>
      <c r="E73" s="27">
        <v>4.4000000000000004</v>
      </c>
      <c r="F73" s="27">
        <f t="shared" si="8"/>
        <v>14.299999999999999</v>
      </c>
      <c r="G73" s="28">
        <f t="shared" si="10"/>
        <v>3.2499999999999996</v>
      </c>
      <c r="H73" s="27">
        <v>3600</v>
      </c>
      <c r="I73" s="27">
        <v>4110.2</v>
      </c>
      <c r="J73" s="27">
        <f t="shared" si="2"/>
        <v>-510.19999999999982</v>
      </c>
      <c r="K73" s="28">
        <f t="shared" ref="K73:K91" si="11">IFERROR((J73/I73), "-")</f>
        <v>-0.12413021264172056</v>
      </c>
    </row>
    <row r="74" spans="1:11" x14ac:dyDescent="0.3">
      <c r="A74" s="20"/>
      <c r="B74" s="25"/>
      <c r="C74" s="26" t="s">
        <v>84</v>
      </c>
      <c r="D74" s="27">
        <v>0</v>
      </c>
      <c r="E74" s="27">
        <v>2</v>
      </c>
      <c r="F74" s="27">
        <f t="shared" si="8"/>
        <v>-2</v>
      </c>
      <c r="G74" s="28">
        <f t="shared" si="10"/>
        <v>-1</v>
      </c>
      <c r="H74" s="27">
        <v>0</v>
      </c>
      <c r="I74" s="27">
        <v>66</v>
      </c>
      <c r="J74" s="27">
        <f t="shared" si="2"/>
        <v>-66</v>
      </c>
      <c r="K74" s="28">
        <f t="shared" si="11"/>
        <v>-1</v>
      </c>
    </row>
    <row r="75" spans="1:11" x14ac:dyDescent="0.3">
      <c r="A75" s="20"/>
      <c r="B75" s="25"/>
      <c r="C75" s="26" t="s">
        <v>34</v>
      </c>
      <c r="D75" s="27">
        <v>7.3</v>
      </c>
      <c r="E75" s="27">
        <v>4</v>
      </c>
      <c r="F75" s="27">
        <f t="shared" si="8"/>
        <v>3.3</v>
      </c>
      <c r="G75" s="28">
        <f t="shared" si="10"/>
        <v>0.82499999999999996</v>
      </c>
      <c r="H75" s="27">
        <v>72.2</v>
      </c>
      <c r="I75" s="27">
        <v>166.29999999999998</v>
      </c>
      <c r="J75" s="27">
        <f t="shared" ref="J75:J91" si="12">H75-I75</f>
        <v>-94.09999999999998</v>
      </c>
      <c r="K75" s="28">
        <f t="shared" si="11"/>
        <v>-0.56584485868911605</v>
      </c>
    </row>
    <row r="76" spans="1:11" x14ac:dyDescent="0.3">
      <c r="A76" s="20"/>
      <c r="B76" s="25"/>
      <c r="C76" s="26" t="s">
        <v>85</v>
      </c>
      <c r="D76" s="27">
        <v>4.9000000000000004</v>
      </c>
      <c r="E76" s="27">
        <v>0</v>
      </c>
      <c r="F76" s="27">
        <f t="shared" si="8"/>
        <v>4.9000000000000004</v>
      </c>
      <c r="G76" s="28" t="str">
        <f t="shared" si="10"/>
        <v>-</v>
      </c>
      <c r="H76" s="27">
        <v>9.1999999999999993</v>
      </c>
      <c r="I76" s="27">
        <v>22.2</v>
      </c>
      <c r="J76" s="27">
        <f t="shared" si="12"/>
        <v>-13</v>
      </c>
      <c r="K76" s="28">
        <f t="shared" si="11"/>
        <v>-0.5855855855855856</v>
      </c>
    </row>
    <row r="77" spans="1:11" x14ac:dyDescent="0.3">
      <c r="A77" s="20"/>
      <c r="B77" s="25"/>
      <c r="C77" s="26" t="s">
        <v>35</v>
      </c>
      <c r="D77" s="27">
        <v>202.2</v>
      </c>
      <c r="E77" s="27">
        <v>23.1</v>
      </c>
      <c r="F77" s="27">
        <f t="shared" si="8"/>
        <v>179.1</v>
      </c>
      <c r="G77" s="28">
        <f t="shared" si="10"/>
        <v>7.7532467532467528</v>
      </c>
      <c r="H77" s="27">
        <v>206.3</v>
      </c>
      <c r="I77" s="27">
        <v>584.1</v>
      </c>
      <c r="J77" s="27">
        <f t="shared" si="12"/>
        <v>-377.8</v>
      </c>
      <c r="K77" s="28">
        <f t="shared" si="11"/>
        <v>-0.64680705358671464</v>
      </c>
    </row>
    <row r="78" spans="1:11" x14ac:dyDescent="0.3">
      <c r="A78" s="20"/>
      <c r="B78" s="29"/>
      <c r="C78" s="30" t="s">
        <v>86</v>
      </c>
      <c r="D78" s="31">
        <v>31.9</v>
      </c>
      <c r="E78" s="31">
        <v>-11.3</v>
      </c>
      <c r="F78" s="31">
        <f t="shared" si="8"/>
        <v>43.2</v>
      </c>
      <c r="G78" s="32">
        <f t="shared" si="10"/>
        <v>-3.8230088495575223</v>
      </c>
      <c r="H78" s="31">
        <v>244.3</v>
      </c>
      <c r="I78" s="31">
        <v>385.70000000000005</v>
      </c>
      <c r="J78" s="31">
        <f t="shared" si="12"/>
        <v>-141.40000000000003</v>
      </c>
      <c r="K78" s="32">
        <f t="shared" si="11"/>
        <v>-0.3666061705989111</v>
      </c>
    </row>
    <row r="79" spans="1:11" x14ac:dyDescent="0.3">
      <c r="A79" s="20"/>
      <c r="B79" s="21" t="s">
        <v>41</v>
      </c>
      <c r="C79" s="26" t="s">
        <v>43</v>
      </c>
      <c r="D79" s="27">
        <v>0.4</v>
      </c>
      <c r="E79" s="27">
        <v>0</v>
      </c>
      <c r="F79" s="27">
        <f t="shared" si="8"/>
        <v>0.4</v>
      </c>
      <c r="G79" s="28" t="str">
        <f t="shared" si="10"/>
        <v>-</v>
      </c>
      <c r="H79" s="27">
        <v>19</v>
      </c>
      <c r="I79" s="27">
        <v>0</v>
      </c>
      <c r="J79" s="27">
        <f t="shared" si="12"/>
        <v>19</v>
      </c>
      <c r="K79" s="28" t="str">
        <f t="shared" si="11"/>
        <v>-</v>
      </c>
    </row>
    <row r="80" spans="1:11" x14ac:dyDescent="0.3">
      <c r="A80" s="20"/>
      <c r="B80" s="29"/>
      <c r="C80" s="30" t="s">
        <v>37</v>
      </c>
      <c r="D80" s="31">
        <v>0</v>
      </c>
      <c r="E80" s="31">
        <v>0</v>
      </c>
      <c r="F80" s="31">
        <f t="shared" si="8"/>
        <v>0</v>
      </c>
      <c r="G80" s="32" t="str">
        <f t="shared" si="10"/>
        <v>-</v>
      </c>
      <c r="H80" s="31">
        <v>0.79999999999999993</v>
      </c>
      <c r="I80" s="31">
        <v>1.1000000000000001</v>
      </c>
      <c r="J80" s="31">
        <f t="shared" si="12"/>
        <v>-0.30000000000000016</v>
      </c>
      <c r="K80" s="32">
        <f t="shared" si="11"/>
        <v>-0.27272727272727287</v>
      </c>
    </row>
    <row r="81" spans="1:11" x14ac:dyDescent="0.3">
      <c r="A81" s="57"/>
      <c r="B81" s="58" t="s">
        <v>53</v>
      </c>
      <c r="C81" s="26" t="s">
        <v>54</v>
      </c>
      <c r="D81" s="27">
        <v>55.4</v>
      </c>
      <c r="E81" s="27">
        <v>25.500000000000014</v>
      </c>
      <c r="F81" s="27">
        <f t="shared" si="8"/>
        <v>29.899999999999984</v>
      </c>
      <c r="G81" s="28">
        <f t="shared" si="10"/>
        <v>1.1725490196078419</v>
      </c>
      <c r="H81" s="27">
        <v>0</v>
      </c>
      <c r="I81" s="27">
        <v>0</v>
      </c>
      <c r="J81" s="27">
        <f t="shared" si="12"/>
        <v>0</v>
      </c>
      <c r="K81" s="28" t="str">
        <f t="shared" si="11"/>
        <v>-</v>
      </c>
    </row>
    <row r="82" spans="1:11" s="100" customFormat="1" x14ac:dyDescent="0.3">
      <c r="A82" s="105" t="s">
        <v>87</v>
      </c>
      <c r="B82" s="106"/>
      <c r="C82" s="59"/>
      <c r="D82" s="98">
        <f>SUM(D72:D81)</f>
        <v>321.39999999999992</v>
      </c>
      <c r="E82" s="98">
        <f>SUM(E72:E81)</f>
        <v>49.300000000000011</v>
      </c>
      <c r="F82" s="98">
        <f t="shared" si="8"/>
        <v>272.09999999999991</v>
      </c>
      <c r="G82" s="99">
        <f t="shared" si="10"/>
        <v>5.5192697768762642</v>
      </c>
      <c r="H82" s="98">
        <f>SUM(H72:H81)</f>
        <v>5513.5</v>
      </c>
      <c r="I82" s="98">
        <f>SUM(I72:I81)</f>
        <v>6688.7</v>
      </c>
      <c r="J82" s="98">
        <f t="shared" si="12"/>
        <v>-1175.1999999999998</v>
      </c>
      <c r="K82" s="99">
        <f t="shared" si="11"/>
        <v>-0.17569931376799675</v>
      </c>
    </row>
    <row r="83" spans="1:11" x14ac:dyDescent="0.3">
      <c r="A83" s="60" t="s">
        <v>88</v>
      </c>
      <c r="B83" s="61"/>
      <c r="C83" s="62"/>
      <c r="D83" s="63">
        <f>D21+D43+D57+D59+D62+D66+D68+D71+D82</f>
        <v>2847.1000000000008</v>
      </c>
      <c r="E83" s="63">
        <f>E21+E43+E57+E59+E62+E66+E68+E71+E82</f>
        <v>2601.1000000000008</v>
      </c>
      <c r="F83" s="63">
        <f t="shared" si="8"/>
        <v>246</v>
      </c>
      <c r="G83" s="64">
        <f t="shared" si="10"/>
        <v>9.4575371958017726E-2</v>
      </c>
      <c r="H83" s="63">
        <f>H21+H43+H57+H59+H62+H66+H68+H71+H82</f>
        <v>8584.5</v>
      </c>
      <c r="I83" s="65">
        <f>I21+I43+I57+I59+I62+I66+I68+I71+I82</f>
        <v>10685.7</v>
      </c>
      <c r="J83" s="63">
        <f t="shared" si="12"/>
        <v>-2101.2000000000007</v>
      </c>
      <c r="K83" s="66">
        <f t="shared" si="11"/>
        <v>-0.19663662651955421</v>
      </c>
    </row>
    <row r="84" spans="1:11" x14ac:dyDescent="0.3">
      <c r="A84" s="52" t="s">
        <v>89</v>
      </c>
      <c r="B84" s="53"/>
      <c r="C84" s="26"/>
      <c r="D84" s="27">
        <v>653.05499999999995</v>
      </c>
      <c r="E84" s="27">
        <v>653.1</v>
      </c>
      <c r="F84" s="27">
        <f t="shared" si="8"/>
        <v>-4.500000000007276E-2</v>
      </c>
      <c r="G84" s="67">
        <f t="shared" si="10"/>
        <v>-6.8902158934424675E-5</v>
      </c>
      <c r="H84" s="27">
        <v>0</v>
      </c>
      <c r="I84" s="27">
        <v>0</v>
      </c>
      <c r="J84" s="27">
        <f t="shared" si="12"/>
        <v>0</v>
      </c>
      <c r="K84" s="28" t="str">
        <f t="shared" si="11"/>
        <v>-</v>
      </c>
    </row>
    <row r="85" spans="1:11" s="100" customFormat="1" x14ac:dyDescent="0.3">
      <c r="A85" s="97" t="s">
        <v>90</v>
      </c>
      <c r="B85" s="97"/>
      <c r="C85" s="36"/>
      <c r="D85" s="98">
        <f>SUM(D84)</f>
        <v>653.05499999999995</v>
      </c>
      <c r="E85" s="98">
        <f>SUM(E84)</f>
        <v>653.1</v>
      </c>
      <c r="F85" s="98">
        <f t="shared" si="8"/>
        <v>-4.500000000007276E-2</v>
      </c>
      <c r="G85" s="107">
        <f t="shared" si="10"/>
        <v>-6.8902158934424675E-5</v>
      </c>
      <c r="H85" s="98">
        <v>0</v>
      </c>
      <c r="I85" s="98">
        <v>0</v>
      </c>
      <c r="J85" s="98">
        <f t="shared" si="12"/>
        <v>0</v>
      </c>
      <c r="K85" s="99" t="str">
        <f t="shared" si="11"/>
        <v>-</v>
      </c>
    </row>
    <row r="86" spans="1:11" x14ac:dyDescent="0.3">
      <c r="A86" s="52" t="s">
        <v>91</v>
      </c>
      <c r="B86" s="47"/>
      <c r="C86" s="26"/>
      <c r="D86" s="27">
        <v>4532.9250000000002</v>
      </c>
      <c r="E86" s="27">
        <v>4539.3999999999996</v>
      </c>
      <c r="F86" s="27">
        <f t="shared" si="8"/>
        <v>-6.4749999999994543</v>
      </c>
      <c r="G86" s="67">
        <f t="shared" si="10"/>
        <v>-1.426399964752931E-3</v>
      </c>
      <c r="H86" s="27">
        <v>0</v>
      </c>
      <c r="I86" s="27">
        <v>0</v>
      </c>
      <c r="J86" s="27">
        <f t="shared" si="12"/>
        <v>0</v>
      </c>
      <c r="K86" s="28" t="str">
        <f t="shared" si="11"/>
        <v>-</v>
      </c>
    </row>
    <row r="87" spans="1:11" s="100" customFormat="1" x14ac:dyDescent="0.3">
      <c r="A87" s="97" t="s">
        <v>92</v>
      </c>
      <c r="B87" s="104"/>
      <c r="C87" s="36"/>
      <c r="D87" s="98">
        <f>SUM(D86)</f>
        <v>4532.9250000000002</v>
      </c>
      <c r="E87" s="98">
        <f>SUM(E86)</f>
        <v>4539.3999999999996</v>
      </c>
      <c r="F87" s="98">
        <f t="shared" si="8"/>
        <v>-6.4749999999994543</v>
      </c>
      <c r="G87" s="107">
        <f t="shared" si="10"/>
        <v>-1.426399964752931E-3</v>
      </c>
      <c r="H87" s="98">
        <f>SUM(H86)</f>
        <v>0</v>
      </c>
      <c r="I87" s="98">
        <f>SUM(I86)</f>
        <v>0</v>
      </c>
      <c r="J87" s="98">
        <f t="shared" si="12"/>
        <v>0</v>
      </c>
      <c r="K87" s="99" t="str">
        <f t="shared" si="11"/>
        <v>-</v>
      </c>
    </row>
    <row r="88" spans="1:11" x14ac:dyDescent="0.3">
      <c r="A88" s="52" t="s">
        <v>93</v>
      </c>
      <c r="B88" s="53"/>
      <c r="C88" s="26"/>
      <c r="D88" s="27">
        <v>0.20699999999999999</v>
      </c>
      <c r="E88" s="27">
        <v>13.3</v>
      </c>
      <c r="F88" s="27">
        <f t="shared" si="8"/>
        <v>-13.093</v>
      </c>
      <c r="G88" s="67">
        <f t="shared" si="10"/>
        <v>-0.98443609022556389</v>
      </c>
      <c r="H88" s="27">
        <v>0</v>
      </c>
      <c r="I88" s="27">
        <v>0</v>
      </c>
      <c r="J88" s="27">
        <f t="shared" si="12"/>
        <v>0</v>
      </c>
      <c r="K88" s="28" t="str">
        <f t="shared" si="11"/>
        <v>-</v>
      </c>
    </row>
    <row r="89" spans="1:11" s="100" customFormat="1" x14ac:dyDescent="0.3">
      <c r="A89" s="97" t="s">
        <v>94</v>
      </c>
      <c r="B89" s="104"/>
      <c r="C89" s="36"/>
      <c r="D89" s="98">
        <f>SUM(D88)</f>
        <v>0.20699999999999999</v>
      </c>
      <c r="E89" s="98">
        <f>SUM(E88)</f>
        <v>13.3</v>
      </c>
      <c r="F89" s="98">
        <f t="shared" si="8"/>
        <v>-13.093</v>
      </c>
      <c r="G89" s="107">
        <f t="shared" si="10"/>
        <v>-0.98443609022556389</v>
      </c>
      <c r="H89" s="98">
        <f>SUM(H88)</f>
        <v>0</v>
      </c>
      <c r="I89" s="98">
        <f>SUM(I88)</f>
        <v>0</v>
      </c>
      <c r="J89" s="98">
        <f t="shared" si="12"/>
        <v>0</v>
      </c>
      <c r="K89" s="99" t="str">
        <f t="shared" si="11"/>
        <v>-</v>
      </c>
    </row>
    <row r="90" spans="1:11" x14ac:dyDescent="0.3">
      <c r="A90" s="60" t="s">
        <v>95</v>
      </c>
      <c r="B90" s="61"/>
      <c r="C90" s="68"/>
      <c r="D90" s="63">
        <f>D85+D87+D89</f>
        <v>5186.1870000000008</v>
      </c>
      <c r="E90" s="63">
        <f>E85+E87+E89</f>
        <v>5205.8</v>
      </c>
      <c r="F90" s="63">
        <f t="shared" si="8"/>
        <v>-19.612999999999374</v>
      </c>
      <c r="G90" s="64">
        <f t="shared" si="10"/>
        <v>-3.7675285258748654E-3</v>
      </c>
      <c r="H90" s="63">
        <f>H85+H87+H89</f>
        <v>0</v>
      </c>
      <c r="I90" s="65">
        <f>I85+I87+I89</f>
        <v>0</v>
      </c>
      <c r="J90" s="63">
        <f t="shared" si="12"/>
        <v>0</v>
      </c>
      <c r="K90" s="66" t="str">
        <f t="shared" si="11"/>
        <v>-</v>
      </c>
    </row>
    <row r="91" spans="1:11" x14ac:dyDescent="0.3">
      <c r="A91" s="60" t="s">
        <v>96</v>
      </c>
      <c r="B91" s="61"/>
      <c r="C91" s="68"/>
      <c r="D91" s="63">
        <f>D83+D90</f>
        <v>8033.2870000000021</v>
      </c>
      <c r="E91" s="63">
        <f>E83+E90</f>
        <v>7806.9000000000015</v>
      </c>
      <c r="F91" s="63">
        <f t="shared" si="8"/>
        <v>226.38700000000063</v>
      </c>
      <c r="G91" s="64">
        <f t="shared" si="10"/>
        <v>2.8998321997207675E-2</v>
      </c>
      <c r="H91" s="63">
        <f>H83+H90</f>
        <v>8584.5</v>
      </c>
      <c r="I91" s="65">
        <f>I83+I90</f>
        <v>10685.7</v>
      </c>
      <c r="J91" s="63">
        <f t="shared" si="12"/>
        <v>-2101.2000000000007</v>
      </c>
      <c r="K91" s="66">
        <f t="shared" si="11"/>
        <v>-0.19663662651955421</v>
      </c>
    </row>
  </sheetData>
  <mergeCells count="22">
    <mergeCell ref="A60:A61"/>
    <mergeCell ref="A63:A65"/>
    <mergeCell ref="A69:A70"/>
    <mergeCell ref="A72:A81"/>
    <mergeCell ref="B72:B78"/>
    <mergeCell ref="B79:B80"/>
    <mergeCell ref="A22:A42"/>
    <mergeCell ref="B22:B30"/>
    <mergeCell ref="B31:B37"/>
    <mergeCell ref="B39:B41"/>
    <mergeCell ref="A44:A56"/>
    <mergeCell ref="B44:B46"/>
    <mergeCell ref="B47:B56"/>
    <mergeCell ref="D4:G4"/>
    <mergeCell ref="H4:K4"/>
    <mergeCell ref="F5:G5"/>
    <mergeCell ref="J5:K5"/>
    <mergeCell ref="A7:A20"/>
    <mergeCell ref="B8:B11"/>
    <mergeCell ref="B12:B16"/>
    <mergeCell ref="B17:B18"/>
    <mergeCell ref="B19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39A2-EAF8-42C3-BD6F-B89C73F4A12F}">
  <dimension ref="A3:E16"/>
  <sheetViews>
    <sheetView workbookViewId="0">
      <selection activeCell="E28" sqref="E28"/>
    </sheetView>
  </sheetViews>
  <sheetFormatPr defaultRowHeight="14.4" x14ac:dyDescent="0.3"/>
  <cols>
    <col min="1" max="1" width="38" customWidth="1"/>
    <col min="2" max="5" width="14.77734375" customWidth="1"/>
  </cols>
  <sheetData>
    <row r="3" spans="1:5" x14ac:dyDescent="0.3">
      <c r="A3" s="1" t="s">
        <v>97</v>
      </c>
      <c r="B3" s="2"/>
      <c r="C3" s="2"/>
      <c r="D3" s="2"/>
      <c r="E3" s="2"/>
    </row>
    <row r="4" spans="1:5" x14ac:dyDescent="0.3">
      <c r="A4" s="69" t="s">
        <v>1</v>
      </c>
      <c r="B4" s="70" t="s">
        <v>98</v>
      </c>
      <c r="C4" s="70"/>
      <c r="D4" s="71"/>
      <c r="E4" s="87"/>
    </row>
    <row r="5" spans="1:5" s="80" customFormat="1" ht="55.2" x14ac:dyDescent="0.3">
      <c r="A5" s="79"/>
      <c r="B5" s="83" t="s">
        <v>6</v>
      </c>
      <c r="C5" s="84" t="s">
        <v>7</v>
      </c>
      <c r="D5" s="85" t="s">
        <v>99</v>
      </c>
      <c r="E5" s="86"/>
    </row>
    <row r="6" spans="1:5" x14ac:dyDescent="0.3">
      <c r="A6" s="72"/>
      <c r="B6" s="81" t="s">
        <v>9</v>
      </c>
      <c r="C6" s="81" t="s">
        <v>9</v>
      </c>
      <c r="D6" s="81" t="s">
        <v>9</v>
      </c>
      <c r="E6" s="82" t="s">
        <v>10</v>
      </c>
    </row>
    <row r="7" spans="1:5" x14ac:dyDescent="0.3">
      <c r="A7" s="73" t="s">
        <v>100</v>
      </c>
      <c r="B7" s="74">
        <v>66.2</v>
      </c>
      <c r="C7" s="74">
        <v>0</v>
      </c>
      <c r="D7" s="74">
        <f>B7-C7</f>
        <v>66.2</v>
      </c>
      <c r="E7" s="19" t="s">
        <v>101</v>
      </c>
    </row>
    <row r="8" spans="1:5" x14ac:dyDescent="0.3">
      <c r="A8" s="73" t="s">
        <v>102</v>
      </c>
      <c r="B8" s="74">
        <v>127.4</v>
      </c>
      <c r="C8" s="74">
        <v>0.2</v>
      </c>
      <c r="D8" s="74">
        <f t="shared" ref="D8:D15" si="0">B8-C8</f>
        <v>127.2</v>
      </c>
      <c r="E8" s="75">
        <f>D8/C8</f>
        <v>636</v>
      </c>
    </row>
    <row r="9" spans="1:5" x14ac:dyDescent="0.3">
      <c r="A9" s="73" t="s">
        <v>103</v>
      </c>
      <c r="B9" s="74">
        <v>2</v>
      </c>
      <c r="C9" s="74">
        <v>2</v>
      </c>
      <c r="D9" s="74">
        <f t="shared" si="0"/>
        <v>0</v>
      </c>
      <c r="E9" s="75">
        <f t="shared" ref="E9:E16" si="1">D9/C9</f>
        <v>0</v>
      </c>
    </row>
    <row r="10" spans="1:5" x14ac:dyDescent="0.3">
      <c r="A10" s="73" t="s">
        <v>104</v>
      </c>
      <c r="B10" s="74">
        <v>2.4</v>
      </c>
      <c r="C10" s="74">
        <v>-1.2</v>
      </c>
      <c r="D10" s="74">
        <f t="shared" si="0"/>
        <v>3.5999999999999996</v>
      </c>
      <c r="E10" s="75">
        <f>D10/C10</f>
        <v>-3</v>
      </c>
    </row>
    <row r="11" spans="1:5" x14ac:dyDescent="0.3">
      <c r="A11" s="73" t="s">
        <v>105</v>
      </c>
      <c r="B11" s="74">
        <v>83.6</v>
      </c>
      <c r="C11" s="74">
        <v>300</v>
      </c>
      <c r="D11" s="74">
        <f t="shared" si="0"/>
        <v>-216.4</v>
      </c>
      <c r="E11" s="75">
        <f t="shared" si="1"/>
        <v>-0.72133333333333338</v>
      </c>
    </row>
    <row r="12" spans="1:5" x14ac:dyDescent="0.3">
      <c r="A12" s="73" t="s">
        <v>106</v>
      </c>
      <c r="B12" s="74">
        <v>2.6</v>
      </c>
      <c r="C12" s="74">
        <v>2.86</v>
      </c>
      <c r="D12" s="74">
        <f t="shared" si="0"/>
        <v>-0.25999999999999979</v>
      </c>
      <c r="E12" s="75">
        <f t="shared" si="1"/>
        <v>-9.0909090909090842E-2</v>
      </c>
    </row>
    <row r="13" spans="1:5" x14ac:dyDescent="0.3">
      <c r="A13" s="73" t="s">
        <v>107</v>
      </c>
      <c r="B13" s="74">
        <v>735.9</v>
      </c>
      <c r="C13" s="74">
        <v>710.51799999999992</v>
      </c>
      <c r="D13" s="74">
        <f t="shared" si="0"/>
        <v>25.382000000000062</v>
      </c>
      <c r="E13" s="75">
        <f t="shared" si="1"/>
        <v>3.5723232908948209E-2</v>
      </c>
    </row>
    <row r="14" spans="1:5" x14ac:dyDescent="0.3">
      <c r="A14" s="73" t="s">
        <v>108</v>
      </c>
      <c r="B14" s="74">
        <v>18659.3</v>
      </c>
      <c r="C14" s="74">
        <v>18032.599999999999</v>
      </c>
      <c r="D14" s="74">
        <f t="shared" si="0"/>
        <v>626.70000000000073</v>
      </c>
      <c r="E14" s="75">
        <f t="shared" si="1"/>
        <v>3.475372381131954E-2</v>
      </c>
    </row>
    <row r="15" spans="1:5" x14ac:dyDescent="0.3">
      <c r="A15" s="73" t="s">
        <v>109</v>
      </c>
      <c r="B15" s="74">
        <v>6.1</v>
      </c>
      <c r="C15" s="74">
        <v>6.1</v>
      </c>
      <c r="D15" s="74">
        <f t="shared" si="0"/>
        <v>0</v>
      </c>
      <c r="E15" s="19" t="s">
        <v>101</v>
      </c>
    </row>
    <row r="16" spans="1:5" x14ac:dyDescent="0.3">
      <c r="A16" s="76" t="s">
        <v>110</v>
      </c>
      <c r="B16" s="77">
        <f>SUM(B7:B15)</f>
        <v>19685.499999999996</v>
      </c>
      <c r="C16" s="77">
        <f>SUM(C7:C15)</f>
        <v>19053.077999999998</v>
      </c>
      <c r="D16" s="77">
        <f>SUM(D7:D15)</f>
        <v>632.42200000000082</v>
      </c>
      <c r="E16" s="78">
        <f t="shared" si="1"/>
        <v>3.3192642154721716E-2</v>
      </c>
    </row>
  </sheetData>
  <mergeCells count="1"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C17DFCFD429C46856B7B988CC63D9D" ma:contentTypeVersion="6" ma:contentTypeDescription="Create a new document." ma:contentTypeScope="" ma:versionID="c9f3527894a5b268d2664036ba2c34a6">
  <xsd:schema xmlns:xsd="http://www.w3.org/2001/XMLSchema" xmlns:xs="http://www.w3.org/2001/XMLSchema" xmlns:p="http://schemas.microsoft.com/office/2006/metadata/properties" xmlns:ns2="9093e521-16e6-4632-bd2c-521f3934b7ac" xmlns:ns3="050df288-9c24-4c32-a62c-7fb2c3783a5c" targetNamespace="http://schemas.microsoft.com/office/2006/metadata/properties" ma:root="true" ma:fieldsID="7b45a73375eee3c353bfe796514158d0" ns2:_="" ns3:_="">
    <xsd:import namespace="9093e521-16e6-4632-bd2c-521f3934b7ac"/>
    <xsd:import namespace="050df288-9c24-4c32-a62c-7fb2c3783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3e521-16e6-4632-bd2c-521f3934b7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df288-9c24-4c32-a62c-7fb2c3783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9B0C41-E64D-433B-8B77-D798F292DC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93e521-16e6-4632-bd2c-521f3934b7ac"/>
    <ds:schemaRef ds:uri="050df288-9c24-4c32-a62c-7fb2c3783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C323E5-7265-4865-9049-5B52F5A676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53842-9D09-46BB-BF66-5E5086203F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093e521-16e6-4632-bd2c-521f3934b7ac"/>
    <ds:schemaRef ds:uri="http://purl.org/dc/elements/1.1/"/>
    <ds:schemaRef ds:uri="http://schemas.microsoft.com/office/2006/metadata/properties"/>
    <ds:schemaRef ds:uri="050df288-9c24-4c32-a62c-7fb2c3783a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A - DEL</vt:lpstr>
      <vt:lpstr>TABLE A - 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Milne</dc:creator>
  <cp:lastModifiedBy>Sarah Milne</cp:lastModifiedBy>
  <dcterms:created xsi:type="dcterms:W3CDTF">2020-01-27T11:46:26Z</dcterms:created>
  <dcterms:modified xsi:type="dcterms:W3CDTF">2020-01-27T11:51:46Z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0x010100FCC17DFCFD429C46856B7B988CC63D9D</vt:lpwstr>
  </property>
</Properties>
</file>