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C:\Users\mcquader\Desktop\"/>
    </mc:Choice>
  </mc:AlternateContent>
  <xr:revisionPtr revIDLastSave="0" documentId="8_{0931491C-C901-4C6A-AEFD-EBD79B579338}" xr6:coauthVersionLast="41" xr6:coauthVersionMax="41" xr10:uidLastSave="{00000000-0000-0000-0000-000000000000}"/>
  <bookViews>
    <workbookView xWindow="-110" yWindow="-110" windowWidth="19420" windowHeight="10420" activeTab="4" xr2:uid="{00000000-000D-0000-FFFF-FFFF00000000}"/>
  </bookViews>
  <sheets>
    <sheet name="S2 RDEL" sheetId="2" r:id="rId1"/>
    <sheet name="S2 CDEL" sheetId="3" r:id="rId2"/>
    <sheet name="S2 RAME" sheetId="4" r:id="rId3"/>
    <sheet name="S2 CAME" sheetId="1" r:id="rId4"/>
    <sheet name="Segmental Reporting" sheetId="5" r:id="rId5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20" i="5" l="1"/>
  <c r="G19" i="5"/>
  <c r="H19" i="5" s="1"/>
  <c r="G18" i="5"/>
  <c r="H18" i="5" s="1"/>
  <c r="H17" i="5"/>
  <c r="G17" i="5"/>
  <c r="G16" i="5"/>
  <c r="H16" i="5" s="1"/>
  <c r="G15" i="5"/>
  <c r="H15" i="5" s="1"/>
  <c r="E15" i="5"/>
  <c r="E14" i="5"/>
  <c r="G14" i="5" s="1"/>
  <c r="H14" i="5" s="1"/>
  <c r="G13" i="5"/>
  <c r="H13" i="5" s="1"/>
  <c r="G12" i="5"/>
  <c r="H12" i="5" s="1"/>
  <c r="G11" i="5"/>
  <c r="H11" i="5" s="1"/>
  <c r="H10" i="5"/>
  <c r="G10" i="5"/>
  <c r="E9" i="5"/>
  <c r="G9" i="5" s="1"/>
  <c r="H9" i="5" s="1"/>
  <c r="H8" i="5"/>
  <c r="G8" i="5"/>
  <c r="G7" i="5"/>
  <c r="H7" i="5" s="1"/>
  <c r="G6" i="5"/>
  <c r="H6" i="5" s="1"/>
  <c r="G5" i="5"/>
  <c r="H5" i="5" s="1"/>
  <c r="G4" i="5"/>
  <c r="H4" i="5" s="1"/>
  <c r="G3" i="5"/>
  <c r="G20" i="5" l="1"/>
  <c r="H20" i="5" s="1"/>
  <c r="H3" i="5"/>
</calcChain>
</file>

<file path=xl/sharedStrings.xml><?xml version="1.0" encoding="utf-8"?>
<sst xmlns="http://schemas.openxmlformats.org/spreadsheetml/2006/main" count="137" uniqueCount="69">
  <si>
    <t>Mains 20-21</t>
  </si>
  <si>
    <t>Supps 19-20</t>
  </si>
  <si>
    <t>Variance £m</t>
  </si>
  <si>
    <t>Variance %</t>
  </si>
  <si>
    <t xml:space="preserve">Objective from Single Departmental Plan </t>
  </si>
  <si>
    <t>Schools Expenditure - LA-maintained schools</t>
  </si>
  <si>
    <t>1: Support schools to provide universally high-quality education up to 18, so young people leave with the skills and qualifications they need to lead fulfilled and prosperous lives.</t>
  </si>
  <si>
    <t>Schools Expenditure: Academies /cross-sector</t>
  </si>
  <si>
    <t>Student Loans</t>
  </si>
  <si>
    <t>2: Provide the skills pipeline needed to support a productive economy, fit for the future – through world leading technical and higher education</t>
  </si>
  <si>
    <t>16-19 Education &amp; T-Levels</t>
  </si>
  <si>
    <t>Early Years Childcare Funding</t>
  </si>
  <si>
    <t>3: Enable parents to access high quality early years education and childcare, to help parents back to work and provide children with the best start to their education</t>
  </si>
  <si>
    <t xml:space="preserve">Apprenticeships  </t>
  </si>
  <si>
    <t>Office for Students (incl. HE Participation Grants)</t>
  </si>
  <si>
    <t>Adult Skills &amp; Careers</t>
  </si>
  <si>
    <t>PFI Revenue Grants</t>
  </si>
  <si>
    <t>Qualifications &amp; Curriculum Development</t>
  </si>
  <si>
    <t>Schools Oversight &amp; Improvement</t>
  </si>
  <si>
    <t>Schools Teacher Supply &amp; Development</t>
  </si>
  <si>
    <t>Corporate Services</t>
  </si>
  <si>
    <t>N/A</t>
  </si>
  <si>
    <t>Children's Social Care Oversight</t>
  </si>
  <si>
    <t>4: Protect and support disadvantaged children and young people</t>
  </si>
  <si>
    <t>Student Loans Company</t>
  </si>
  <si>
    <t xml:space="preserve">Child Wellbeing </t>
  </si>
  <si>
    <t xml:space="preserve">Other </t>
  </si>
  <si>
    <t>Total</t>
  </si>
  <si>
    <t>RDEL  - Mains 20-21</t>
  </si>
  <si>
    <t>Section</t>
  </si>
  <si>
    <t>Activities to Support all Functions</t>
  </si>
  <si>
    <t>Early Years and Schools (Department)</t>
  </si>
  <si>
    <t xml:space="preserve"> Early Years and Schools (ALB) (Net)</t>
  </si>
  <si>
    <t xml:space="preserve"> Social Care, Mobilty and Disadvantage (Department)</t>
  </si>
  <si>
    <t>Social Care, Mobility Disadvantage  (ALB) (Net)</t>
  </si>
  <si>
    <t>Standards and Testing Agency</t>
  </si>
  <si>
    <t xml:space="preserve"> Teaching Regulation Agency</t>
  </si>
  <si>
    <t xml:space="preserve"> Education and Skills Funding Agency (ESFA)</t>
  </si>
  <si>
    <t>Grants to LA Schools</t>
  </si>
  <si>
    <t xml:space="preserve"> Grants to Academies </t>
  </si>
  <si>
    <t>Higher Education</t>
  </si>
  <si>
    <t>Further Education</t>
  </si>
  <si>
    <t>Higher Education (ALB) (net)</t>
  </si>
  <si>
    <t>Further Education (ALB) (net)</t>
  </si>
  <si>
    <t>RDEL total</t>
  </si>
  <si>
    <t>2020-21 Mains Estimate</t>
  </si>
  <si>
    <t>£m</t>
  </si>
  <si>
    <t>2019-20 Supp Estimate</t>
  </si>
  <si>
    <t>Increase / (Decrease)</t>
  </si>
  <si>
    <t>% Change</t>
  </si>
  <si>
    <t>Capital DEL  - Mains 20-21</t>
  </si>
  <si>
    <t>Early Years and Schools (ALB) (Net)</t>
  </si>
  <si>
    <t>Social Care, Mobilty and Disadvantage (Department)</t>
  </si>
  <si>
    <t>Education and Skills Funding Agency (ESFA)</t>
  </si>
  <si>
    <t xml:space="preserve"> Grants to LA Schools via ESFA</t>
  </si>
  <si>
    <t>Grants to Academies via ESFA</t>
  </si>
  <si>
    <t>Resource AME  - Mains 20-21</t>
  </si>
  <si>
    <t xml:space="preserve"> Activities to Support all Functions (Department)</t>
  </si>
  <si>
    <t>Executive Agencies</t>
  </si>
  <si>
    <t>Higher Education AME</t>
  </si>
  <si>
    <t>Further Education AME</t>
  </si>
  <si>
    <t>Higher Education (ALB) (net)  AME</t>
  </si>
  <si>
    <t>Further Education (ALB) (net) AME</t>
  </si>
  <si>
    <t>Total Resource AME</t>
  </si>
  <si>
    <t>Capital AME  - Mains 20-21</t>
  </si>
  <si>
    <t>Activities to Support All Functions</t>
  </si>
  <si>
    <t xml:space="preserve">Higher Education </t>
  </si>
  <si>
    <t xml:space="preserve">Further Education  </t>
  </si>
  <si>
    <t>Total Capital 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</si>
</sst>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£&quot;#,##0;[Red]\-&quot;£&quot;#,##0"/>
    <numFmt numFmtId="43" formatCode="_-* #,##0.00_-;\-* #,##0.00_-;_-* &quot;-&quot;??_-;_-@_-"/>
    <numFmt numFmtId="164" formatCode="#,##0.0"/>
    <numFmt numFmtId="165" formatCode="0.0%"/>
    <numFmt numFmtId="166" formatCode="#,##0.0;\(#,##0.0\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  <scheme val="minor"/>
    </font>
    <font>
      <b/>
      <sz val="11"/>
      <color rgb="FF000000"/>
      <name val="Calibri"/>
      <family val="2"/>
    </font>
    <font>
      <sz val="11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104F75"/>
        <bgColor indexed="64"/>
      </patternFill>
    </fill>
    <fill>
      <patternFill patternType="solid">
        <fgColor rgb="FFFFFFFF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2">
    <xf numFmtId="0" fontId="0" fillId="0" borderId="0" xfId="0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0" fillId="0" borderId="4" xfId="0" applyBorder="1"/>
    <xf numFmtId="0" fontId="3" fillId="2" borderId="5" xfId="0" applyFont="1" applyFill="1" applyBorder="1"/>
    <xf numFmtId="0" fontId="4" fillId="0" borderId="6" xfId="0" applyFont="1" applyBorder="1" applyAlignment="1">
      <alignment horizontal="left" wrapText="1"/>
    </xf>
    <xf numFmtId="164" fontId="4" fillId="0" borderId="7" xfId="0" applyNumberFormat="1" applyFont="1" applyBorder="1" applyAlignment="1">
      <alignment wrapText="1"/>
    </xf>
    <xf numFmtId="0" fontId="4" fillId="0" borderId="8" xfId="0" applyFont="1" applyBorder="1" applyAlignment="1">
      <alignment horizontal="left" wrapText="1"/>
    </xf>
    <xf numFmtId="0" fontId="0" fillId="0" borderId="0" xfId="0" applyBorder="1"/>
    <xf numFmtId="164" fontId="0" fillId="0" borderId="8" xfId="0" applyNumberFormat="1" applyBorder="1"/>
    <xf numFmtId="165" fontId="0" fillId="0" borderId="7" xfId="0" applyNumberFormat="1" applyBorder="1"/>
    <xf numFmtId="0" fontId="5" fillId="3" borderId="9" xfId="0" applyFont="1" applyFill="1" applyBorder="1" applyAlignment="1">
      <alignment wrapText="1"/>
    </xf>
    <xf numFmtId="0" fontId="4" fillId="0" borderId="10" xfId="0" applyFont="1" applyBorder="1" applyAlignment="1">
      <alignment horizontal="left" wrapText="1"/>
    </xf>
    <xf numFmtId="164" fontId="4" fillId="0" borderId="11" xfId="0" applyNumberFormat="1" applyFont="1" applyBorder="1" applyAlignment="1">
      <alignment wrapText="1"/>
    </xf>
    <xf numFmtId="0" fontId="4" fillId="0" borderId="12" xfId="0" applyFont="1" applyBorder="1" applyAlignment="1">
      <alignment horizontal="left" wrapText="1"/>
    </xf>
    <xf numFmtId="0" fontId="0" fillId="0" borderId="13" xfId="0" applyBorder="1"/>
    <xf numFmtId="164" fontId="0" fillId="0" borderId="12" xfId="0" applyNumberFormat="1" applyBorder="1"/>
    <xf numFmtId="165" fontId="0" fillId="0" borderId="11" xfId="0" applyNumberFormat="1" applyBorder="1"/>
    <xf numFmtId="0" fontId="5" fillId="3" borderId="14" xfId="0" applyFont="1" applyFill="1" applyBorder="1" applyAlignment="1">
      <alignment wrapText="1"/>
    </xf>
    <xf numFmtId="0" fontId="5" fillId="4" borderId="14" xfId="0" applyFont="1" applyFill="1" applyBorder="1" applyAlignment="1">
      <alignment wrapText="1"/>
    </xf>
    <xf numFmtId="0" fontId="5" fillId="5" borderId="14" xfId="0" applyFont="1" applyFill="1" applyBorder="1" applyAlignment="1">
      <alignment wrapText="1"/>
    </xf>
    <xf numFmtId="0" fontId="5" fillId="6" borderId="14" xfId="0" applyFont="1" applyFill="1" applyBorder="1" applyAlignment="1">
      <alignment wrapText="1"/>
    </xf>
    <xf numFmtId="0" fontId="5" fillId="7" borderId="14" xfId="0" applyFont="1" applyFill="1" applyBorder="1" applyAlignment="1">
      <alignment wrapText="1"/>
    </xf>
    <xf numFmtId="0" fontId="3" fillId="2" borderId="15" xfId="0" applyFont="1" applyFill="1" applyBorder="1" applyAlignment="1">
      <alignment horizontal="left"/>
    </xf>
    <xf numFmtId="164" fontId="3" fillId="6" borderId="16" xfId="0" applyNumberFormat="1" applyFont="1" applyFill="1" applyBorder="1"/>
    <xf numFmtId="0" fontId="3" fillId="2" borderId="17" xfId="0" applyFont="1" applyFill="1" applyBorder="1" applyAlignment="1">
      <alignment horizontal="left"/>
    </xf>
    <xf numFmtId="0" fontId="0" fillId="6" borderId="18" xfId="0" applyFill="1" applyBorder="1"/>
    <xf numFmtId="164" fontId="3" fillId="6" borderId="17" xfId="0" applyNumberFormat="1" applyFont="1" applyFill="1" applyBorder="1"/>
    <xf numFmtId="165" fontId="3" fillId="6" borderId="16" xfId="0" applyNumberFormat="1" applyFont="1" applyFill="1" applyBorder="1"/>
    <xf numFmtId="0" fontId="0" fillId="0" borderId="19" xfId="0" applyBorder="1"/>
    <xf numFmtId="0" fontId="3" fillId="0" borderId="0" xfId="1" applyFont="1"/>
    <xf numFmtId="0" fontId="2" fillId="8" borderId="20" xfId="1" applyFont="1" applyFill="1" applyBorder="1"/>
    <xf numFmtId="0" fontId="2" fillId="8" borderId="21" xfId="1" applyFont="1" applyFill="1" applyBorder="1"/>
    <xf numFmtId="0" fontId="1" fillId="0" borderId="22" xfId="1" applyFont="1" applyFill="1" applyBorder="1" applyAlignment="1">
      <alignment vertical="center" wrapText="1"/>
    </xf>
    <xf numFmtId="0" fontId="1" fillId="0" borderId="6" xfId="1" applyFont="1" applyFill="1" applyBorder="1" applyAlignment="1">
      <alignment vertical="center" wrapText="1"/>
    </xf>
    <xf numFmtId="0" fontId="1" fillId="0" borderId="6" xfId="1" applyFont="1" applyFill="1" applyBorder="1"/>
    <xf numFmtId="0" fontId="3" fillId="0" borderId="23" xfId="1" applyFont="1" applyFill="1" applyBorder="1" applyAlignment="1">
      <alignment vertical="center" wrapText="1"/>
    </xf>
    <xf numFmtId="0" fontId="1" fillId="0" borderId="0" xfId="1"/>
    <xf numFmtId="0" fontId="2" fillId="8" borderId="24" xfId="1" applyFont="1" applyFill="1" applyBorder="1" applyAlignment="1">
      <alignment horizontal="center" wrapText="1"/>
    </xf>
    <xf numFmtId="6" fontId="2" fillId="8" borderId="25" xfId="1" quotePrefix="1" applyNumberFormat="1" applyFont="1" applyFill="1" applyBorder="1" applyAlignment="1">
      <alignment horizontal="center" vertical="center" wrapText="1"/>
    </xf>
    <xf numFmtId="164" fontId="1" fillId="0" borderId="0" xfId="1" applyNumberFormat="1" applyFill="1"/>
    <xf numFmtId="164" fontId="1" fillId="0" borderId="0" xfId="1" applyNumberFormat="1" applyFill="1" applyBorder="1"/>
    <xf numFmtId="166" fontId="3" fillId="0" borderId="26" xfId="2" applyNumberFormat="1" applyFont="1" applyFill="1" applyBorder="1"/>
    <xf numFmtId="164" fontId="6" fillId="0" borderId="27" xfId="0" applyNumberFormat="1" applyFont="1" applyBorder="1" applyAlignment="1">
      <alignment horizontal="right" vertical="center" wrapText="1"/>
    </xf>
    <xf numFmtId="164" fontId="6" fillId="0" borderId="28" xfId="0" applyNumberFormat="1" applyFont="1" applyBorder="1" applyAlignment="1">
      <alignment horizontal="right" vertical="center" wrapText="1"/>
    </xf>
    <xf numFmtId="166" fontId="7" fillId="0" borderId="29" xfId="1" applyNumberFormat="1" applyFont="1" applyFill="1" applyBorder="1" applyAlignment="1">
      <alignment horizontal="right" vertical="center" wrapText="1"/>
    </xf>
    <xf numFmtId="0" fontId="2" fillId="8" borderId="30" xfId="1" applyFont="1" applyFill="1" applyBorder="1" applyAlignment="1">
      <alignment horizontal="center" wrapText="1"/>
    </xf>
    <xf numFmtId="6" fontId="2" fillId="8" borderId="31" xfId="1" quotePrefix="1" applyNumberFormat="1" applyFont="1" applyFill="1" applyBorder="1" applyAlignment="1">
      <alignment horizontal="center" vertical="center" wrapText="1"/>
    </xf>
    <xf numFmtId="165" fontId="7" fillId="0" borderId="32" xfId="1" applyNumberFormat="1" applyFont="1" applyFill="1" applyBorder="1" applyAlignment="1">
      <alignment horizontal="right" vertical="center" wrapText="1"/>
    </xf>
    <xf numFmtId="165" fontId="3" fillId="0" borderId="33" xfId="3" applyNumberFormat="1" applyFont="1" applyFill="1" applyBorder="1" applyAlignment="1">
      <alignment horizontal="right" vertical="center"/>
    </xf>
    <xf numFmtId="0" fontId="1" fillId="0" borderId="34" xfId="1" applyFill="1" applyBorder="1" applyAlignment="1">
      <alignment vertical="center" wrapText="1"/>
    </xf>
    <xf numFmtId="0" fontId="6" fillId="9" borderId="27" xfId="0" applyFont="1" applyFill="1" applyBorder="1" applyAlignment="1">
      <alignment horizontal="right" vertical="center"/>
    </xf>
    <xf numFmtId="166" fontId="1" fillId="0" borderId="25" xfId="2" applyNumberFormat="1" applyFont="1" applyFill="1" applyBorder="1"/>
    <xf numFmtId="165" fontId="1" fillId="0" borderId="35" xfId="3" applyNumberFormat="1" applyFont="1" applyFill="1" applyBorder="1" applyAlignment="1">
      <alignment horizontal="right" vertical="center"/>
    </xf>
    <xf numFmtId="0" fontId="1" fillId="0" borderId="0" xfId="1" applyFill="1" applyAlignment="1">
      <alignment vertical="center" wrapText="1"/>
    </xf>
    <xf numFmtId="4" fontId="6" fillId="9" borderId="28" xfId="0" applyNumberFormat="1" applyFont="1" applyFill="1" applyBorder="1" applyAlignment="1">
      <alignment horizontal="right" vertical="center"/>
    </xf>
    <xf numFmtId="0" fontId="1" fillId="0" borderId="0" xfId="1" applyFill="1"/>
    <xf numFmtId="0" fontId="6" fillId="9" borderId="28" xfId="0" applyFont="1" applyFill="1" applyBorder="1" applyAlignment="1">
      <alignment horizontal="right" vertical="center"/>
    </xf>
    <xf numFmtId="0" fontId="1" fillId="0" borderId="8" xfId="1" applyFill="1" applyBorder="1" applyAlignment="1">
      <alignment vertical="center" wrapText="1"/>
    </xf>
    <xf numFmtId="0" fontId="6" fillId="0" borderId="28" xfId="0" applyFont="1" applyBorder="1" applyAlignment="1">
      <alignment horizontal="right" vertical="center"/>
    </xf>
    <xf numFmtId="0" fontId="6" fillId="0" borderId="27" xfId="0" applyFont="1" applyBorder="1" applyAlignment="1">
      <alignment vertical="center" wrapText="1"/>
    </xf>
    <xf numFmtId="164" fontId="1" fillId="0" borderId="0" xfId="1" applyNumberFormat="1" applyFont="1" applyFill="1"/>
    <xf numFmtId="0" fontId="6" fillId="0" borderId="28" xfId="0" applyFont="1" applyBorder="1" applyAlignment="1">
      <alignment vertical="center" wrapText="1"/>
    </xf>
    <xf numFmtId="0" fontId="8" fillId="0" borderId="0" xfId="0" applyFont="1"/>
    <xf numFmtId="3" fontId="1" fillId="0" borderId="0" xfId="0" applyNumberFormat="1" applyFont="1" applyFill="1"/>
    <xf numFmtId="165" fontId="9" fillId="0" borderId="0" xfId="0" applyNumberFormat="1" applyFont="1"/>
    <xf numFmtId="0" fontId="6" fillId="0" borderId="27" xfId="0" applyFont="1" applyBorder="1" applyAlignment="1">
      <alignment vertical="center"/>
    </xf>
    <xf numFmtId="0" fontId="6" fillId="0" borderId="28" xfId="0" applyFont="1" applyBorder="1" applyAlignment="1">
      <alignment vertical="center"/>
    </xf>
    <xf numFmtId="0" fontId="8" fillId="0" borderId="28" xfId="0" applyFont="1" applyBorder="1" applyAlignment="1">
      <alignment vertical="center"/>
    </xf>
    <xf numFmtId="0" fontId="6" fillId="0" borderId="27" xfId="0" applyFont="1" applyBorder="1" applyAlignment="1">
      <alignment horizontal="right" vertical="center"/>
    </xf>
    <xf numFmtId="4" fontId="6" fillId="0" borderId="28" xfId="0" applyNumberFormat="1" applyFont="1" applyBorder="1" applyAlignment="1">
      <alignment horizontal="right" vertical="center"/>
    </xf>
  </cellXfs>
  <cellStyles count="4">
    <cellStyle name="Comma 5" xfId="2" xr:uid="{00000000-0005-0000-0000-000000000000}"/>
    <cellStyle name="Normal" xfId="0" builtinId="0"/>
    <cellStyle name="Normal 14" xfId="1" xr:uid="{00000000-0005-0000-0000-000002000000}"/>
    <cellStyle name="Percent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19"/>
  <sheetViews>
    <sheetView workbookViewId="0">
      <selection activeCell="C8" sqref="C8"/>
    </sheetView>
  </sheetViews>
  <sheetFormatPr defaultRowHeight="14.5" x14ac:dyDescent="0.35"/>
  <cols>
    <col min="2" max="2" width="28.90625" bestFit="1" customWidth="1"/>
  </cols>
  <sheetData>
    <row r="2" spans="2:6" ht="15" thickBot="1" x14ac:dyDescent="0.4">
      <c r="B2" s="31" t="s">
        <v>28</v>
      </c>
      <c r="C2" s="38"/>
      <c r="D2" s="38"/>
      <c r="E2" s="38"/>
      <c r="F2" s="38"/>
    </row>
    <row r="3" spans="2:6" ht="58" x14ac:dyDescent="0.35">
      <c r="B3" s="32" t="s">
        <v>29</v>
      </c>
      <c r="C3" s="39" t="s">
        <v>45</v>
      </c>
      <c r="D3" s="39" t="s">
        <v>47</v>
      </c>
      <c r="E3" s="39" t="s">
        <v>48</v>
      </c>
      <c r="F3" s="47" t="s">
        <v>49</v>
      </c>
    </row>
    <row r="4" spans="2:6" ht="15" thickBot="1" x14ac:dyDescent="0.4">
      <c r="B4" s="33"/>
      <c r="C4" s="40" t="s">
        <v>46</v>
      </c>
      <c r="D4" s="40" t="s">
        <v>46</v>
      </c>
      <c r="E4" s="40" t="s">
        <v>46</v>
      </c>
      <c r="F4" s="48"/>
    </row>
    <row r="5" spans="2:6" ht="15" thickBot="1" x14ac:dyDescent="0.4">
      <c r="B5" s="34" t="s">
        <v>30</v>
      </c>
      <c r="C5" s="41">
        <v>360.62099999999998</v>
      </c>
      <c r="D5" s="44">
        <v>377.8</v>
      </c>
      <c r="E5" s="46">
        <v>-17.17900000000003</v>
      </c>
      <c r="F5" s="49">
        <v>-4.5471148755955614E-2</v>
      </c>
    </row>
    <row r="6" spans="2:6" ht="29.5" thickBot="1" x14ac:dyDescent="0.4">
      <c r="B6" s="35" t="s">
        <v>31</v>
      </c>
      <c r="C6" s="41">
        <v>1470.8530000000001</v>
      </c>
      <c r="D6" s="45">
        <v>1422.2</v>
      </c>
      <c r="E6" s="46">
        <v>48.65300000000002</v>
      </c>
      <c r="F6" s="49">
        <v>3.4209675151174249E-2</v>
      </c>
    </row>
    <row r="7" spans="2:6" ht="15" thickBot="1" x14ac:dyDescent="0.4">
      <c r="B7" s="36" t="s">
        <v>32</v>
      </c>
      <c r="C7" s="41">
        <v>2.63</v>
      </c>
      <c r="D7" s="45">
        <v>2.6</v>
      </c>
      <c r="E7" s="46">
        <v>2.9999999999999805E-2</v>
      </c>
      <c r="F7" s="49">
        <v>1.1538461538461463E-2</v>
      </c>
    </row>
    <row r="8" spans="2:6" ht="29.5" thickBot="1" x14ac:dyDescent="0.4">
      <c r="B8" s="35" t="s">
        <v>33</v>
      </c>
      <c r="C8" s="41">
        <v>410.62900000000002</v>
      </c>
      <c r="D8" s="45">
        <v>361.1</v>
      </c>
      <c r="E8" s="46">
        <v>49.528999999999996</v>
      </c>
      <c r="F8" s="49">
        <v>0.13716145112157296</v>
      </c>
    </row>
    <row r="9" spans="2:6" ht="29.5" thickBot="1" x14ac:dyDescent="0.4">
      <c r="B9" s="35" t="s">
        <v>34</v>
      </c>
      <c r="C9" s="41">
        <v>8.25</v>
      </c>
      <c r="D9" s="45">
        <v>14.5</v>
      </c>
      <c r="E9" s="46">
        <v>-6.25</v>
      </c>
      <c r="F9" s="49">
        <v>-0.43103448275862066</v>
      </c>
    </row>
    <row r="10" spans="2:6" ht="15" thickBot="1" x14ac:dyDescent="0.4">
      <c r="B10" s="35" t="s">
        <v>35</v>
      </c>
      <c r="C10" s="41">
        <v>51.225999999999999</v>
      </c>
      <c r="D10" s="45">
        <v>51.5</v>
      </c>
      <c r="E10" s="46">
        <v>-0.27400000000000091</v>
      </c>
      <c r="F10" s="49">
        <v>-5.320388349514581E-3</v>
      </c>
    </row>
    <row r="11" spans="2:6" ht="15" thickBot="1" x14ac:dyDescent="0.4">
      <c r="B11" s="35" t="s">
        <v>36</v>
      </c>
      <c r="C11" s="41">
        <v>8.0190000000000001</v>
      </c>
      <c r="D11" s="45">
        <v>6.3</v>
      </c>
      <c r="E11" s="46">
        <v>1.7190000000000003</v>
      </c>
      <c r="F11" s="49">
        <v>0.27285714285714291</v>
      </c>
    </row>
    <row r="12" spans="2:6" ht="29.5" thickBot="1" x14ac:dyDescent="0.4">
      <c r="B12" s="35" t="s">
        <v>37</v>
      </c>
      <c r="C12" s="42">
        <v>2666.556</v>
      </c>
      <c r="D12" s="45">
        <v>2314.9</v>
      </c>
      <c r="E12" s="46">
        <v>351.65599999999995</v>
      </c>
      <c r="F12" s="49">
        <v>0.15190980171929669</v>
      </c>
    </row>
    <row r="13" spans="2:6" ht="15" thickBot="1" x14ac:dyDescent="0.4">
      <c r="B13" s="35" t="s">
        <v>38</v>
      </c>
      <c r="C13" s="42">
        <v>31427.464</v>
      </c>
      <c r="D13" s="45">
        <v>29591.9</v>
      </c>
      <c r="E13" s="46">
        <v>1835.5639999999985</v>
      </c>
      <c r="F13" s="49">
        <v>6.2029271523626341E-2</v>
      </c>
    </row>
    <row r="14" spans="2:6" ht="15" thickBot="1" x14ac:dyDescent="0.4">
      <c r="B14" s="35" t="s">
        <v>39</v>
      </c>
      <c r="C14" s="42">
        <v>24157.236000000001</v>
      </c>
      <c r="D14" s="45">
        <v>22845.4</v>
      </c>
      <c r="E14" s="46">
        <v>1311.8359999999993</v>
      </c>
      <c r="F14" s="49">
        <v>5.7422325719838532E-2</v>
      </c>
    </row>
    <row r="15" spans="2:6" ht="15" thickBot="1" x14ac:dyDescent="0.4">
      <c r="B15" s="35" t="s">
        <v>40</v>
      </c>
      <c r="C15" s="42">
        <v>4739.5529999999999</v>
      </c>
      <c r="D15" s="45">
        <v>17509.900000000001</v>
      </c>
      <c r="E15" s="46">
        <v>-12770.347000000002</v>
      </c>
      <c r="F15" s="49">
        <v>-0.72932152667919292</v>
      </c>
    </row>
    <row r="16" spans="2:6" ht="15" thickBot="1" x14ac:dyDescent="0.4">
      <c r="B16" s="35" t="s">
        <v>41</v>
      </c>
      <c r="C16" s="42">
        <v>5214.4340000000002</v>
      </c>
      <c r="D16" s="45">
        <v>4858</v>
      </c>
      <c r="E16" s="46">
        <v>356.4340000000002</v>
      </c>
      <c r="F16" s="49">
        <v>7.3370522848909062E-2</v>
      </c>
    </row>
    <row r="17" spans="2:6" ht="15" thickBot="1" x14ac:dyDescent="0.4">
      <c r="B17" s="35" t="s">
        <v>42</v>
      </c>
      <c r="C17" s="42">
        <v>1530.971</v>
      </c>
      <c r="D17" s="45">
        <v>1562.9</v>
      </c>
      <c r="E17" s="46">
        <v>-31.929000000000087</v>
      </c>
      <c r="F17" s="49">
        <v>-2.0429330091496632E-2</v>
      </c>
    </row>
    <row r="18" spans="2:6" ht="15" thickBot="1" x14ac:dyDescent="0.4">
      <c r="B18" s="35" t="s">
        <v>43</v>
      </c>
      <c r="C18" s="42">
        <v>23.37</v>
      </c>
      <c r="D18" s="45">
        <v>22</v>
      </c>
      <c r="E18" s="46">
        <v>1.370000000000001</v>
      </c>
      <c r="F18" s="49">
        <v>6.227272727272732E-2</v>
      </c>
    </row>
    <row r="19" spans="2:6" ht="15" thickBot="1" x14ac:dyDescent="0.4">
      <c r="B19" s="37" t="s">
        <v>44</v>
      </c>
      <c r="C19" s="43">
        <v>72071.811999999991</v>
      </c>
      <c r="D19" s="43">
        <v>80941</v>
      </c>
      <c r="E19" s="43">
        <v>-8869.1880000000037</v>
      </c>
      <c r="F19" s="50">
        <v>-0.1095759627382909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18"/>
  <sheetViews>
    <sheetView workbookViewId="0">
      <selection activeCell="E14" sqref="E14"/>
    </sheetView>
  </sheetViews>
  <sheetFormatPr defaultRowHeight="14.5" x14ac:dyDescent="0.35"/>
  <cols>
    <col min="2" max="2" width="31.36328125" customWidth="1"/>
  </cols>
  <sheetData>
    <row r="2" spans="2:6" ht="15" thickBot="1" x14ac:dyDescent="0.4">
      <c r="B2" s="31" t="s">
        <v>50</v>
      </c>
      <c r="C2" s="38"/>
      <c r="D2" s="38"/>
      <c r="E2" s="38"/>
      <c r="F2" s="38"/>
    </row>
    <row r="3" spans="2:6" ht="58" x14ac:dyDescent="0.35">
      <c r="B3" s="32" t="s">
        <v>29</v>
      </c>
      <c r="C3" s="39" t="s">
        <v>45</v>
      </c>
      <c r="D3" s="39" t="s">
        <v>47</v>
      </c>
      <c r="E3" s="39" t="s">
        <v>48</v>
      </c>
      <c r="F3" s="47" t="s">
        <v>49</v>
      </c>
    </row>
    <row r="4" spans="2:6" ht="15" thickBot="1" x14ac:dyDescent="0.4">
      <c r="B4" s="33"/>
      <c r="C4" s="40" t="s">
        <v>46</v>
      </c>
      <c r="D4" s="40" t="s">
        <v>46</v>
      </c>
      <c r="E4" s="40" t="s">
        <v>46</v>
      </c>
      <c r="F4" s="48"/>
    </row>
    <row r="5" spans="2:6" ht="15" thickBot="1" x14ac:dyDescent="0.4">
      <c r="B5" s="51" t="s">
        <v>30</v>
      </c>
      <c r="C5" s="41">
        <v>38.735999999999997</v>
      </c>
      <c r="D5" s="52">
        <v>72.5</v>
      </c>
      <c r="E5" s="53">
        <v>-33.764000000000003</v>
      </c>
      <c r="F5" s="54">
        <v>-0.46571034482758622</v>
      </c>
    </row>
    <row r="6" spans="2:6" ht="29.5" thickBot="1" x14ac:dyDescent="0.4">
      <c r="B6" s="55" t="s">
        <v>31</v>
      </c>
      <c r="C6" s="41">
        <v>1601.1279999999999</v>
      </c>
      <c r="D6" s="56">
        <v>1768.8</v>
      </c>
      <c r="E6" s="53">
        <v>-167.67200000000003</v>
      </c>
      <c r="F6" s="54">
        <v>-9.4794210764360037E-2</v>
      </c>
    </row>
    <row r="7" spans="2:6" ht="15" thickBot="1" x14ac:dyDescent="0.4">
      <c r="B7" s="57" t="s">
        <v>51</v>
      </c>
      <c r="C7" s="41">
        <v>-19.658000000000001</v>
      </c>
      <c r="D7" s="58">
        <v>8.6</v>
      </c>
      <c r="E7" s="53">
        <v>-28.258000000000003</v>
      </c>
      <c r="F7" s="54">
        <v>-3.2858139534883724</v>
      </c>
    </row>
    <row r="8" spans="2:6" ht="29.5" thickBot="1" x14ac:dyDescent="0.4">
      <c r="B8" s="59" t="s">
        <v>52</v>
      </c>
      <c r="C8" s="42">
        <v>4.0999999999999996</v>
      </c>
      <c r="D8" s="58">
        <v>16.7</v>
      </c>
      <c r="E8" s="53">
        <v>-12.6</v>
      </c>
      <c r="F8" s="54">
        <v>-0.75449101796407192</v>
      </c>
    </row>
    <row r="9" spans="2:6" ht="29.5" thickBot="1" x14ac:dyDescent="0.4">
      <c r="B9" s="59" t="s">
        <v>34</v>
      </c>
      <c r="C9" s="42">
        <v>2.577</v>
      </c>
      <c r="D9" s="58">
        <v>3.3</v>
      </c>
      <c r="E9" s="53">
        <v>-0.72299999999999986</v>
      </c>
      <c r="F9" s="54">
        <v>-0.21909090909090906</v>
      </c>
    </row>
    <row r="10" spans="2:6" ht="15" thickBot="1" x14ac:dyDescent="0.4">
      <c r="B10" s="59" t="s">
        <v>35</v>
      </c>
      <c r="C10" s="42">
        <v>2.15</v>
      </c>
      <c r="D10" s="58">
        <v>1.9</v>
      </c>
      <c r="E10" s="53">
        <v>0.25</v>
      </c>
      <c r="F10" s="54">
        <v>0.13157894736842105</v>
      </c>
    </row>
    <row r="11" spans="2:6" ht="29.5" thickBot="1" x14ac:dyDescent="0.4">
      <c r="B11" s="59" t="s">
        <v>53</v>
      </c>
      <c r="C11" s="42">
        <v>26.36</v>
      </c>
      <c r="D11" s="58">
        <v>22.7</v>
      </c>
      <c r="E11" s="53">
        <v>3.66</v>
      </c>
      <c r="F11" s="54">
        <v>0.16123348017621147</v>
      </c>
    </row>
    <row r="12" spans="2:6" ht="15" thickBot="1" x14ac:dyDescent="0.4">
      <c r="B12" s="59" t="s">
        <v>54</v>
      </c>
      <c r="C12" s="42">
        <v>1298.1780000000001</v>
      </c>
      <c r="D12" s="56">
        <v>1857.4</v>
      </c>
      <c r="E12" s="53">
        <v>-559.22199999999998</v>
      </c>
      <c r="F12" s="54">
        <v>-0.30107785075912563</v>
      </c>
    </row>
    <row r="13" spans="2:6" ht="15" thickBot="1" x14ac:dyDescent="0.4">
      <c r="B13" s="59" t="s">
        <v>55</v>
      </c>
      <c r="C13" s="42">
        <v>954.42600000000004</v>
      </c>
      <c r="D13" s="60">
        <v>870.9</v>
      </c>
      <c r="E13" s="53">
        <v>83.526000000000067</v>
      </c>
      <c r="F13" s="54">
        <v>9.5907681708577414E-2</v>
      </c>
    </row>
    <row r="14" spans="2:6" ht="15" thickBot="1" x14ac:dyDescent="0.4">
      <c r="B14" s="59" t="s">
        <v>40</v>
      </c>
      <c r="C14" s="42">
        <v>5.2359999999999998</v>
      </c>
      <c r="D14" s="58">
        <v>13.8</v>
      </c>
      <c r="E14" s="53">
        <v>-8.5640000000000001</v>
      </c>
      <c r="F14" s="54">
        <v>-0.62057971014492752</v>
      </c>
    </row>
    <row r="15" spans="2:6" ht="15" thickBot="1" x14ac:dyDescent="0.4">
      <c r="B15" s="59" t="s">
        <v>41</v>
      </c>
      <c r="C15" s="42">
        <v>222.256</v>
      </c>
      <c r="D15" s="58">
        <v>133.6</v>
      </c>
      <c r="E15" s="53">
        <v>88.656000000000006</v>
      </c>
      <c r="F15" s="54">
        <v>0.66359281437125761</v>
      </c>
    </row>
    <row r="16" spans="2:6" ht="15" thickBot="1" x14ac:dyDescent="0.4">
      <c r="B16" s="59" t="s">
        <v>42</v>
      </c>
      <c r="C16" s="42">
        <v>191</v>
      </c>
      <c r="D16" s="58">
        <v>141.4</v>
      </c>
      <c r="E16" s="53">
        <v>49.599999999999994</v>
      </c>
      <c r="F16" s="54">
        <v>0.35077793493635073</v>
      </c>
    </row>
    <row r="17" spans="2:6" ht="15" thickBot="1" x14ac:dyDescent="0.4">
      <c r="B17" s="59" t="s">
        <v>43</v>
      </c>
      <c r="C17" s="42">
        <v>0.72</v>
      </c>
      <c r="D17" s="58">
        <v>0.8</v>
      </c>
      <c r="E17" s="53">
        <v>-8.0000000000000071E-2</v>
      </c>
      <c r="F17" s="54">
        <v>-0.10000000000000009</v>
      </c>
    </row>
    <row r="18" spans="2:6" ht="15" thickBot="1" x14ac:dyDescent="0.4">
      <c r="B18" s="37" t="s">
        <v>44</v>
      </c>
      <c r="C18" s="43">
        <v>4327.2089999999998</v>
      </c>
      <c r="D18" s="43">
        <v>4912.4000000000005</v>
      </c>
      <c r="E18" s="43">
        <v>-585.19100000000003</v>
      </c>
      <c r="F18" s="50">
        <v>-0.11912527481475449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3:F12"/>
  <sheetViews>
    <sheetView workbookViewId="0">
      <selection activeCell="I8" sqref="I8"/>
    </sheetView>
  </sheetViews>
  <sheetFormatPr defaultRowHeight="14.5" x14ac:dyDescent="0.35"/>
  <cols>
    <col min="2" max="2" width="26.08984375" customWidth="1"/>
  </cols>
  <sheetData>
    <row r="3" spans="2:6" ht="15" thickBot="1" x14ac:dyDescent="0.4">
      <c r="B3" s="31" t="s">
        <v>56</v>
      </c>
      <c r="C3" s="38"/>
      <c r="D3" s="38"/>
      <c r="E3" s="38"/>
      <c r="F3" s="38"/>
    </row>
    <row r="4" spans="2:6" ht="58" x14ac:dyDescent="0.35">
      <c r="B4" s="32" t="s">
        <v>29</v>
      </c>
      <c r="C4" s="39" t="s">
        <v>45</v>
      </c>
      <c r="D4" s="39" t="s">
        <v>47</v>
      </c>
      <c r="E4" s="39" t="s">
        <v>48</v>
      </c>
      <c r="F4" s="47" t="s">
        <v>49</v>
      </c>
    </row>
    <row r="5" spans="2:6" ht="15" thickBot="1" x14ac:dyDescent="0.4">
      <c r="B5" s="33"/>
      <c r="C5" s="40" t="s">
        <v>46</v>
      </c>
      <c r="D5" s="40" t="s">
        <v>46</v>
      </c>
      <c r="E5" s="40" t="s">
        <v>46</v>
      </c>
      <c r="F5" s="48"/>
    </row>
    <row r="6" spans="2:6" ht="29.5" thickBot="1" x14ac:dyDescent="0.4">
      <c r="B6" s="61" t="s">
        <v>57</v>
      </c>
      <c r="C6" s="62">
        <v>-4.8109999999999999</v>
      </c>
      <c r="D6" s="52">
        <v>1.7</v>
      </c>
      <c r="E6" s="46">
        <v>-6.5110000000000001</v>
      </c>
      <c r="F6" s="49">
        <v>-3.83</v>
      </c>
    </row>
    <row r="7" spans="2:6" ht="15" thickBot="1" x14ac:dyDescent="0.4">
      <c r="B7" s="63" t="s">
        <v>58</v>
      </c>
      <c r="C7" s="62">
        <v>0.28199999999999997</v>
      </c>
      <c r="D7" s="58">
        <v>1</v>
      </c>
      <c r="E7" s="46">
        <v>-0.71799999999999997</v>
      </c>
      <c r="F7" s="49">
        <v>-0.71799999999999997</v>
      </c>
    </row>
    <row r="8" spans="2:6" ht="15" thickBot="1" x14ac:dyDescent="0.4">
      <c r="B8" s="63" t="s">
        <v>59</v>
      </c>
      <c r="C8" s="62">
        <v>-3986.502</v>
      </c>
      <c r="D8" s="58">
        <v>-924.5</v>
      </c>
      <c r="E8" s="46">
        <v>-3062.002</v>
      </c>
      <c r="F8" s="49">
        <v>3.312062736614386</v>
      </c>
    </row>
    <row r="9" spans="2:6" ht="15" thickBot="1" x14ac:dyDescent="0.4">
      <c r="B9" s="63" t="s">
        <v>60</v>
      </c>
      <c r="C9" s="62">
        <v>0</v>
      </c>
      <c r="D9" s="58">
        <v>1</v>
      </c>
      <c r="E9" s="46">
        <v>-1</v>
      </c>
      <c r="F9" s="49">
        <v>-1</v>
      </c>
    </row>
    <row r="10" spans="2:6" ht="29.5" thickBot="1" x14ac:dyDescent="0.4">
      <c r="B10" s="63" t="s">
        <v>61</v>
      </c>
      <c r="C10" s="62">
        <v>0.91</v>
      </c>
      <c r="D10" s="58">
        <v>2.1</v>
      </c>
      <c r="E10" s="46">
        <v>-1.19</v>
      </c>
      <c r="F10" s="49">
        <v>-0.56666666666666665</v>
      </c>
    </row>
    <row r="11" spans="2:6" ht="29.5" thickBot="1" x14ac:dyDescent="0.4">
      <c r="B11" s="63" t="s">
        <v>62</v>
      </c>
      <c r="C11" s="62">
        <v>29.782</v>
      </c>
      <c r="D11" s="58">
        <v>29.8</v>
      </c>
      <c r="E11" s="46">
        <v>-1.8000000000000682E-2</v>
      </c>
      <c r="F11" s="49">
        <v>-6.0402684563760673E-4</v>
      </c>
    </row>
    <row r="12" spans="2:6" x14ac:dyDescent="0.35">
      <c r="B12" s="64" t="s">
        <v>63</v>
      </c>
      <c r="C12" s="65">
        <v>-3960.3389999999999</v>
      </c>
      <c r="D12" s="65">
        <v>-888.9</v>
      </c>
      <c r="E12" s="65">
        <v>-3071.4389999999999</v>
      </c>
      <c r="F12" s="66">
        <v>3.4553256834289572</v>
      </c>
    </row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F9"/>
  <sheetViews>
    <sheetView workbookViewId="0">
      <selection activeCell="B17" sqref="B17"/>
    </sheetView>
  </sheetViews>
  <sheetFormatPr defaultRowHeight="14.5" x14ac:dyDescent="0.35"/>
  <cols>
    <col min="2" max="2" width="32.1796875" customWidth="1"/>
  </cols>
  <sheetData>
    <row r="2" spans="2:6" ht="15" thickBot="1" x14ac:dyDescent="0.4">
      <c r="B2" s="31" t="s">
        <v>64</v>
      </c>
      <c r="C2" s="38"/>
      <c r="D2" s="38"/>
      <c r="E2" s="38"/>
      <c r="F2" s="38"/>
    </row>
    <row r="3" spans="2:6" ht="58" x14ac:dyDescent="0.35">
      <c r="B3" s="32" t="s">
        <v>29</v>
      </c>
      <c r="C3" s="39" t="s">
        <v>45</v>
      </c>
      <c r="D3" s="39" t="s">
        <v>47</v>
      </c>
      <c r="E3" s="39" t="s">
        <v>48</v>
      </c>
      <c r="F3" s="47" t="s">
        <v>49</v>
      </c>
    </row>
    <row r="4" spans="2:6" ht="15" thickBot="1" x14ac:dyDescent="0.4">
      <c r="B4" s="33"/>
      <c r="C4" s="40" t="s">
        <v>46</v>
      </c>
      <c r="D4" s="40" t="s">
        <v>46</v>
      </c>
      <c r="E4" s="40" t="s">
        <v>46</v>
      </c>
      <c r="F4" s="48"/>
    </row>
    <row r="5" spans="2:6" ht="15" thickBot="1" x14ac:dyDescent="0.4">
      <c r="B5" s="67" t="s">
        <v>65</v>
      </c>
      <c r="C5" s="62">
        <v>0</v>
      </c>
      <c r="D5" s="70">
        <v>-0.5</v>
      </c>
      <c r="E5" s="46">
        <v>0.5</v>
      </c>
      <c r="F5" s="49">
        <v>-1</v>
      </c>
    </row>
    <row r="6" spans="2:6" ht="15" thickBot="1" x14ac:dyDescent="0.4">
      <c r="B6" s="68" t="s">
        <v>66</v>
      </c>
      <c r="C6" s="62">
        <v>23394.386999999999</v>
      </c>
      <c r="D6" s="71">
        <v>22288.2</v>
      </c>
      <c r="E6" s="46">
        <v>1106.1869999999981</v>
      </c>
      <c r="F6" s="49">
        <v>4.9631060381726565E-2</v>
      </c>
    </row>
    <row r="7" spans="2:6" ht="15" thickBot="1" x14ac:dyDescent="0.4">
      <c r="B7" s="68" t="s">
        <v>67</v>
      </c>
      <c r="C7" s="62">
        <v>223.49600000000001</v>
      </c>
      <c r="D7" s="60">
        <v>250</v>
      </c>
      <c r="E7" s="46">
        <v>-26.503999999999991</v>
      </c>
      <c r="F7" s="49">
        <v>-0.10601599999999996</v>
      </c>
    </row>
    <row r="8" spans="2:6" ht="15" thickBot="1" x14ac:dyDescent="0.4">
      <c r="B8" s="68" t="s">
        <v>43</v>
      </c>
      <c r="C8" s="62">
        <v>0.76100000000000001</v>
      </c>
      <c r="D8" s="60">
        <v>0.8</v>
      </c>
      <c r="E8" s="46">
        <v>-3.9000000000000035E-2</v>
      </c>
      <c r="F8" s="49">
        <v>-4.8750000000000043E-2</v>
      </c>
    </row>
    <row r="9" spans="2:6" ht="15" thickBot="1" x14ac:dyDescent="0.4">
      <c r="B9" s="69" t="s">
        <v>68</v>
      </c>
      <c r="C9" s="62">
        <v>23618.643999999997</v>
      </c>
      <c r="D9" s="62">
        <v>22538.5</v>
      </c>
      <c r="E9" s="46">
        <v>1080.1439999999966</v>
      </c>
      <c r="F9" s="49">
        <v>4.792439603345372E-2</v>
      </c>
    </row>
  </sheetData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I20"/>
  <sheetViews>
    <sheetView tabSelected="1" workbookViewId="0">
      <selection activeCell="A5" sqref="A5"/>
    </sheetView>
  </sheetViews>
  <sheetFormatPr defaultRowHeight="14.5" x14ac:dyDescent="0.35"/>
  <cols>
    <col min="2" max="2" width="30.26953125" customWidth="1"/>
    <col min="4" max="4" width="20.08984375" customWidth="1"/>
    <col min="9" max="9" width="45.1796875" customWidth="1"/>
  </cols>
  <sheetData>
    <row r="1" spans="2:9" ht="15" thickBot="1" x14ac:dyDescent="0.4"/>
    <row r="2" spans="2:9" ht="15" thickBot="1" x14ac:dyDescent="0.4">
      <c r="B2" s="1" t="s">
        <v>0</v>
      </c>
      <c r="C2" s="2" t="s">
        <v>0</v>
      </c>
      <c r="D2" s="3" t="s">
        <v>1</v>
      </c>
      <c r="E2" s="2" t="s">
        <v>1</v>
      </c>
      <c r="F2" s="4"/>
      <c r="G2" s="3" t="s">
        <v>2</v>
      </c>
      <c r="H2" s="2" t="s">
        <v>3</v>
      </c>
      <c r="I2" s="5" t="s">
        <v>4</v>
      </c>
    </row>
    <row r="3" spans="2:9" ht="32.5" x14ac:dyDescent="0.35">
      <c r="B3" s="6" t="s">
        <v>5</v>
      </c>
      <c r="C3" s="7">
        <v>25824.218000000001</v>
      </c>
      <c r="D3" s="8" t="s">
        <v>5</v>
      </c>
      <c r="E3" s="7">
        <v>24140.901999999998</v>
      </c>
      <c r="F3" s="9"/>
      <c r="G3" s="10">
        <f t="shared" ref="G3:G19" si="0">C3-E3</f>
        <v>1683.3160000000025</v>
      </c>
      <c r="H3" s="11">
        <f t="shared" ref="H3:H20" si="1">G3/E3</f>
        <v>6.9728794723577542E-2</v>
      </c>
      <c r="I3" s="12" t="s">
        <v>6</v>
      </c>
    </row>
    <row r="4" spans="2:9" ht="32.5" x14ac:dyDescent="0.35">
      <c r="B4" s="13" t="s">
        <v>7</v>
      </c>
      <c r="C4" s="14">
        <v>22364.463</v>
      </c>
      <c r="D4" s="15" t="s">
        <v>7</v>
      </c>
      <c r="E4" s="14">
        <v>21064.7</v>
      </c>
      <c r="F4" s="16"/>
      <c r="G4" s="17">
        <f t="shared" si="0"/>
        <v>1299.762999999999</v>
      </c>
      <c r="H4" s="18">
        <f t="shared" si="1"/>
        <v>6.1703371042549811E-2</v>
      </c>
      <c r="I4" s="19" t="s">
        <v>6</v>
      </c>
    </row>
    <row r="5" spans="2:9" ht="22" x14ac:dyDescent="0.35">
      <c r="B5" s="13" t="s">
        <v>8</v>
      </c>
      <c r="C5" s="14">
        <v>4267.152</v>
      </c>
      <c r="D5" s="15" t="s">
        <v>8</v>
      </c>
      <c r="E5" s="14">
        <v>16966.099999999999</v>
      </c>
      <c r="F5" s="16"/>
      <c r="G5" s="17">
        <f t="shared" si="0"/>
        <v>-12698.947999999999</v>
      </c>
      <c r="H5" s="18">
        <f t="shared" si="1"/>
        <v>-0.74848951733162006</v>
      </c>
      <c r="I5" s="20" t="s">
        <v>9</v>
      </c>
    </row>
    <row r="6" spans="2:9" ht="32.5" x14ac:dyDescent="0.35">
      <c r="B6" s="13" t="s">
        <v>10</v>
      </c>
      <c r="C6" s="14">
        <v>6621.1419999999998</v>
      </c>
      <c r="D6" s="15" t="s">
        <v>10</v>
      </c>
      <c r="E6" s="14">
        <v>6180.5479999999998</v>
      </c>
      <c r="F6" s="16"/>
      <c r="G6" s="17">
        <f t="shared" si="0"/>
        <v>440.59400000000005</v>
      </c>
      <c r="H6" s="18">
        <f t="shared" si="1"/>
        <v>7.12872062477308E-2</v>
      </c>
      <c r="I6" s="19" t="s">
        <v>6</v>
      </c>
    </row>
    <row r="7" spans="2:9" ht="32.5" x14ac:dyDescent="0.35">
      <c r="B7" s="13" t="s">
        <v>11</v>
      </c>
      <c r="C7" s="14">
        <v>3669.3530000000001</v>
      </c>
      <c r="D7" s="15" t="s">
        <v>11</v>
      </c>
      <c r="E7" s="14">
        <v>3638.5</v>
      </c>
      <c r="F7" s="16"/>
      <c r="G7" s="17">
        <f t="shared" si="0"/>
        <v>30.853000000000065</v>
      </c>
      <c r="H7" s="18">
        <f t="shared" si="1"/>
        <v>8.4795932389721222E-3</v>
      </c>
      <c r="I7" s="21" t="s">
        <v>12</v>
      </c>
    </row>
    <row r="8" spans="2:9" ht="22" x14ac:dyDescent="0.35">
      <c r="B8" s="13" t="s">
        <v>13</v>
      </c>
      <c r="C8" s="14">
        <v>2550.8989999999999</v>
      </c>
      <c r="D8" s="15" t="s">
        <v>13</v>
      </c>
      <c r="E8" s="14">
        <v>2173.8710000000001</v>
      </c>
      <c r="F8" s="16"/>
      <c r="G8" s="17">
        <f t="shared" si="0"/>
        <v>377.02799999999979</v>
      </c>
      <c r="H8" s="18">
        <f t="shared" si="1"/>
        <v>0.17343623425677043</v>
      </c>
      <c r="I8" s="20" t="s">
        <v>9</v>
      </c>
    </row>
    <row r="9" spans="2:9" ht="26.5" x14ac:dyDescent="0.35">
      <c r="B9" s="13" t="s">
        <v>14</v>
      </c>
      <c r="C9" s="14">
        <v>1762.1020000000001</v>
      </c>
      <c r="D9" s="15" t="s">
        <v>14</v>
      </c>
      <c r="E9" s="14">
        <f>1933.248+31.6</f>
        <v>1964.848</v>
      </c>
      <c r="F9" s="16"/>
      <c r="G9" s="17">
        <f t="shared" si="0"/>
        <v>-202.74599999999987</v>
      </c>
      <c r="H9" s="18">
        <f t="shared" si="1"/>
        <v>-0.10318660781902715</v>
      </c>
      <c r="I9" s="20" t="s">
        <v>9</v>
      </c>
    </row>
    <row r="10" spans="2:9" ht="22" x14ac:dyDescent="0.35">
      <c r="B10" s="13" t="s">
        <v>15</v>
      </c>
      <c r="C10" s="14">
        <v>1569.8620000000001</v>
      </c>
      <c r="D10" s="15" t="s">
        <v>15</v>
      </c>
      <c r="E10" s="14">
        <v>1516.5</v>
      </c>
      <c r="F10" s="16"/>
      <c r="G10" s="17">
        <f t="shared" si="0"/>
        <v>53.36200000000008</v>
      </c>
      <c r="H10" s="18">
        <f t="shared" si="1"/>
        <v>3.5187603033300416E-2</v>
      </c>
      <c r="I10" s="20" t="s">
        <v>9</v>
      </c>
    </row>
    <row r="11" spans="2:9" ht="32.5" x14ac:dyDescent="0.35">
      <c r="B11" s="13" t="s">
        <v>16</v>
      </c>
      <c r="C11" s="14">
        <v>803.57299999999998</v>
      </c>
      <c r="D11" s="15" t="s">
        <v>16</v>
      </c>
      <c r="E11" s="14">
        <v>803.49199999999996</v>
      </c>
      <c r="F11" s="16"/>
      <c r="G11" s="17">
        <f t="shared" si="0"/>
        <v>8.100000000001728E-2</v>
      </c>
      <c r="H11" s="18">
        <f t="shared" si="1"/>
        <v>1.0080996450495747E-4</v>
      </c>
      <c r="I11" s="19" t="s">
        <v>6</v>
      </c>
    </row>
    <row r="12" spans="2:9" ht="32.5" x14ac:dyDescent="0.35">
      <c r="B12" s="13" t="s">
        <v>17</v>
      </c>
      <c r="C12" s="14">
        <v>572.94200000000001</v>
      </c>
      <c r="D12" s="15" t="s">
        <v>17</v>
      </c>
      <c r="E12" s="14">
        <v>585.68679000000009</v>
      </c>
      <c r="F12" s="16"/>
      <c r="G12" s="17">
        <f t="shared" si="0"/>
        <v>-12.74479000000008</v>
      </c>
      <c r="H12" s="18">
        <f t="shared" si="1"/>
        <v>-2.1760419079966065E-2</v>
      </c>
      <c r="I12" s="19" t="s">
        <v>6</v>
      </c>
    </row>
    <row r="13" spans="2:9" ht="32.5" x14ac:dyDescent="0.35">
      <c r="B13" s="13" t="s">
        <v>18</v>
      </c>
      <c r="C13" s="14">
        <v>514.43899999999996</v>
      </c>
      <c r="D13" s="15" t="s">
        <v>18</v>
      </c>
      <c r="E13" s="14">
        <v>504.5</v>
      </c>
      <c r="F13" s="16"/>
      <c r="G13" s="17">
        <f t="shared" si="0"/>
        <v>9.9389999999999645</v>
      </c>
      <c r="H13" s="18">
        <f t="shared" si="1"/>
        <v>1.9700693756194182E-2</v>
      </c>
      <c r="I13" s="19" t="s">
        <v>6</v>
      </c>
    </row>
    <row r="14" spans="2:9" ht="32.5" x14ac:dyDescent="0.35">
      <c r="B14" s="13" t="s">
        <v>19</v>
      </c>
      <c r="C14" s="14">
        <v>485.82499999999999</v>
      </c>
      <c r="D14" s="15" t="s">
        <v>19</v>
      </c>
      <c r="E14" s="14">
        <f>275.808+179</f>
        <v>454.80799999999999</v>
      </c>
      <c r="F14" s="16"/>
      <c r="G14" s="17">
        <f t="shared" si="0"/>
        <v>31.016999999999996</v>
      </c>
      <c r="H14" s="18">
        <f t="shared" si="1"/>
        <v>6.8198008830099729E-2</v>
      </c>
      <c r="I14" s="19" t="s">
        <v>6</v>
      </c>
    </row>
    <row r="15" spans="2:9" x14ac:dyDescent="0.35">
      <c r="B15" s="13" t="s">
        <v>20</v>
      </c>
      <c r="C15" s="14">
        <v>325.00700000000001</v>
      </c>
      <c r="D15" s="15" t="s">
        <v>20</v>
      </c>
      <c r="E15" s="14">
        <f>563.341-179</f>
        <v>384.34100000000001</v>
      </c>
      <c r="F15" s="16"/>
      <c r="G15" s="17">
        <f t="shared" si="0"/>
        <v>-59.334000000000003</v>
      </c>
      <c r="H15" s="18">
        <f t="shared" si="1"/>
        <v>-0.15437853364590298</v>
      </c>
      <c r="I15" s="22" t="s">
        <v>21</v>
      </c>
    </row>
    <row r="16" spans="2:9" ht="26.5" x14ac:dyDescent="0.35">
      <c r="B16" s="13" t="s">
        <v>22</v>
      </c>
      <c r="C16" s="14">
        <v>332.34699999999998</v>
      </c>
      <c r="D16" s="15" t="s">
        <v>22</v>
      </c>
      <c r="E16" s="14">
        <v>293.803</v>
      </c>
      <c r="F16" s="16"/>
      <c r="G16" s="17">
        <f t="shared" si="0"/>
        <v>38.543999999999983</v>
      </c>
      <c r="H16" s="18">
        <f t="shared" si="1"/>
        <v>0.13118994700530623</v>
      </c>
      <c r="I16" s="23" t="s">
        <v>23</v>
      </c>
    </row>
    <row r="17" spans="2:9" ht="22" x14ac:dyDescent="0.35">
      <c r="B17" s="13" t="s">
        <v>24</v>
      </c>
      <c r="C17" s="14">
        <v>227.57400000000001</v>
      </c>
      <c r="D17" s="15" t="s">
        <v>24</v>
      </c>
      <c r="E17" s="14">
        <v>155.48897700000001</v>
      </c>
      <c r="F17" s="16"/>
      <c r="G17" s="17">
        <f t="shared" si="0"/>
        <v>72.085023000000007</v>
      </c>
      <c r="H17" s="18">
        <f t="shared" si="1"/>
        <v>0.46360214332106642</v>
      </c>
      <c r="I17" s="20" t="s">
        <v>9</v>
      </c>
    </row>
    <row r="18" spans="2:9" x14ac:dyDescent="0.35">
      <c r="B18" s="13" t="s">
        <v>25</v>
      </c>
      <c r="C18" s="14">
        <v>145.67699999999999</v>
      </c>
      <c r="D18" s="15" t="s">
        <v>25</v>
      </c>
      <c r="E18" s="14">
        <v>82.986999999999995</v>
      </c>
      <c r="F18" s="16"/>
      <c r="G18" s="17">
        <f t="shared" si="0"/>
        <v>62.69</v>
      </c>
      <c r="H18" s="18">
        <f t="shared" si="1"/>
        <v>0.75541952353983155</v>
      </c>
      <c r="I18" s="23" t="s">
        <v>23</v>
      </c>
    </row>
    <row r="19" spans="2:9" x14ac:dyDescent="0.35">
      <c r="B19" s="13" t="s">
        <v>26</v>
      </c>
      <c r="C19" s="14">
        <v>35.200000000000003</v>
      </c>
      <c r="D19" s="15" t="s">
        <v>26</v>
      </c>
      <c r="E19" s="14">
        <v>30.129000000000001</v>
      </c>
      <c r="F19" s="16"/>
      <c r="G19" s="17">
        <f t="shared" si="0"/>
        <v>5.0710000000000015</v>
      </c>
      <c r="H19" s="18">
        <f t="shared" si="1"/>
        <v>0.16830960204454185</v>
      </c>
      <c r="I19" s="22" t="s">
        <v>21</v>
      </c>
    </row>
    <row r="20" spans="2:9" ht="15" thickBot="1" x14ac:dyDescent="0.4">
      <c r="B20" s="24" t="s">
        <v>27</v>
      </c>
      <c r="C20" s="25">
        <f>SUM(C3:C19)</f>
        <v>72071.774999999965</v>
      </c>
      <c r="D20" s="26" t="s">
        <v>27</v>
      </c>
      <c r="E20" s="25">
        <v>80941.051999999996</v>
      </c>
      <c r="F20" s="27"/>
      <c r="G20" s="28">
        <f>SUM(G3:G19)</f>
        <v>-8869.4297669999996</v>
      </c>
      <c r="H20" s="29">
        <f t="shared" si="1"/>
        <v>-0.10957887929353821</v>
      </c>
      <c r="I20" s="30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S2 RDEL</vt:lpstr>
      <vt:lpstr>S2 CDEL</vt:lpstr>
      <vt:lpstr>S2 RAME</vt:lpstr>
      <vt:lpstr>S2 CAME</vt:lpstr>
      <vt:lpstr>Segmental Reporting</vt:lpstr>
    </vt:vector>
  </TitlesOfParts>
  <Company>DfE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CLAYTON, Sean</dc:creator>
  <cp:lastModifiedBy>MCQUADE, Robert</cp:lastModifiedBy>
  <dcterms:created xsi:type="dcterms:W3CDTF">2020-05-04T21:43:19Z</dcterms:created>
  <dcterms:modified xsi:type="dcterms:W3CDTF">2020-06-16T12:50:38Z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8f77787-5df4-43b6-a2a8-8d8b678a318b_Enabled">
    <vt:lpwstr>True</vt:lpwstr>
  </property>
  <property fmtid="{D5CDD505-2E9C-101B-9397-08002B2CF9AE}" pid="3" name="MSIP_Label_a8f77787-5df4-43b6-a2a8-8d8b678a318b_SiteId">
    <vt:lpwstr>1ce6dd9e-b337-4088-be5e-8dbbec04b34a</vt:lpwstr>
  </property>
  <property fmtid="{D5CDD505-2E9C-101B-9397-08002B2CF9AE}" pid="4" name="MSIP_Label_a8f77787-5df4-43b6-a2a8-8d8b678a318b_Owner">
    <vt:lpwstr>MCQUADER@parliament.uk</vt:lpwstr>
  </property>
  <property fmtid="{D5CDD505-2E9C-101B-9397-08002B2CF9AE}" pid="5" name="MSIP_Label_a8f77787-5df4-43b6-a2a8-8d8b678a318b_SetDate">
    <vt:lpwstr>2020-06-16T12:50:37.3483781Z</vt:lpwstr>
  </property>
  <property fmtid="{D5CDD505-2E9C-101B-9397-08002B2CF9AE}" pid="6" name="MSIP_Label_a8f77787-5df4-43b6-a2a8-8d8b678a318b_Name">
    <vt:lpwstr>Unrestricted</vt:lpwstr>
  </property>
  <property fmtid="{D5CDD505-2E9C-101B-9397-08002B2CF9AE}" pid="7" name="MSIP_Label_a8f77787-5df4-43b6-a2a8-8d8b678a318b_Application">
    <vt:lpwstr>Microsoft Azure Information Protection</vt:lpwstr>
  </property>
  <property fmtid="{D5CDD505-2E9C-101B-9397-08002B2CF9AE}" pid="8" name="MSIP_Label_a8f77787-5df4-43b6-a2a8-8d8b678a318b_ActionId">
    <vt:lpwstr>faaf76d0-6655-4abb-a5d5-ef08fef80983</vt:lpwstr>
  </property>
  <property fmtid="{D5CDD505-2E9C-101B-9397-08002B2CF9AE}" pid="9" name="MSIP_Label_a8f77787-5df4-43b6-a2a8-8d8b678a318b_Extended_MSFT_Method">
    <vt:lpwstr>Automatic</vt:lpwstr>
  </property>
  <property fmtid="{D5CDD505-2E9C-101B-9397-08002B2CF9AE}" pid="10" name="Sensitivity">
    <vt:lpwstr>Unrestricted</vt:lpwstr>
  </property>
</Properties>
</file>