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partmentfortransportuk.sharepoint.com/sites/GroupFinance/Planning/Supplementary Estimate 2019-2020/"/>
    </mc:Choice>
  </mc:AlternateContent>
  <xr:revisionPtr revIDLastSave="0" documentId="8_{C1EC4CE6-35A8-4E85-A47C-CBDD573BBAD8}" xr6:coauthVersionLast="45" xr6:coauthVersionMax="45" xr10:uidLastSave="{00000000-0000-0000-0000-000000000000}"/>
  <bookViews>
    <workbookView xWindow="0" yWindow="0" windowWidth="19200" windowHeight="8210" xr2:uid="{176388FC-E191-4C33-850D-38B50E16E474}"/>
  </bookViews>
  <sheets>
    <sheet name="Table B DfT " sheetId="1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57" i="1" l="1"/>
  <c r="D157" i="1"/>
  <c r="H156" i="1"/>
  <c r="D156" i="1"/>
  <c r="H155" i="1"/>
  <c r="D155" i="1"/>
  <c r="H154" i="1"/>
  <c r="D154" i="1"/>
  <c r="H153" i="1"/>
  <c r="D153" i="1"/>
  <c r="H152" i="1"/>
  <c r="D152" i="1"/>
  <c r="H151" i="1"/>
  <c r="D151" i="1"/>
  <c r="H150" i="1"/>
  <c r="D150" i="1"/>
  <c r="H149" i="1"/>
  <c r="D149" i="1"/>
  <c r="H148" i="1"/>
  <c r="D148" i="1"/>
  <c r="H147" i="1"/>
  <c r="D147" i="1"/>
  <c r="H146" i="1"/>
  <c r="D146" i="1"/>
  <c r="H145" i="1"/>
  <c r="D145" i="1"/>
  <c r="H144" i="1"/>
  <c r="D144" i="1"/>
  <c r="H143" i="1"/>
  <c r="D143" i="1"/>
  <c r="H142" i="1"/>
  <c r="D142" i="1"/>
  <c r="H141" i="1"/>
  <c r="D141" i="1"/>
  <c r="H140" i="1"/>
  <c r="D140" i="1"/>
  <c r="H139" i="1"/>
  <c r="D139" i="1"/>
  <c r="H138" i="1"/>
  <c r="C138" i="1"/>
  <c r="D138" i="1" s="1"/>
  <c r="H136" i="1"/>
  <c r="D136" i="1"/>
  <c r="H135" i="1"/>
  <c r="D135" i="1"/>
  <c r="H134" i="1"/>
  <c r="D134" i="1"/>
  <c r="H133" i="1"/>
  <c r="D133" i="1"/>
  <c r="H132" i="1"/>
  <c r="D132" i="1"/>
  <c r="H131" i="1"/>
  <c r="D131" i="1"/>
  <c r="H130" i="1"/>
  <c r="D130" i="1"/>
  <c r="H129" i="1"/>
  <c r="D129" i="1"/>
  <c r="H128" i="1"/>
  <c r="C128" i="1"/>
  <c r="D128" i="1" s="1"/>
  <c r="H127" i="1"/>
  <c r="C127" i="1"/>
  <c r="D127" i="1" s="1"/>
  <c r="H126" i="1"/>
  <c r="D126" i="1"/>
  <c r="H125" i="1"/>
  <c r="D125" i="1"/>
  <c r="H124" i="1"/>
  <c r="D124" i="1"/>
  <c r="H123" i="1"/>
  <c r="D123" i="1"/>
  <c r="H122" i="1"/>
  <c r="D122" i="1"/>
  <c r="H121" i="1"/>
  <c r="D121" i="1"/>
  <c r="D116" i="1"/>
  <c r="D115" i="1"/>
  <c r="D114" i="1"/>
  <c r="H113" i="1"/>
  <c r="D113" i="1"/>
  <c r="H112" i="1"/>
  <c r="D112" i="1"/>
  <c r="H111" i="1"/>
  <c r="D111" i="1"/>
  <c r="H110" i="1"/>
  <c r="D110" i="1"/>
  <c r="H109" i="1"/>
  <c r="D109" i="1"/>
  <c r="H108" i="1"/>
  <c r="D108" i="1"/>
  <c r="H107" i="1"/>
  <c r="H106" i="1"/>
  <c r="D106" i="1"/>
  <c r="H105" i="1"/>
  <c r="D105" i="1"/>
  <c r="H104" i="1"/>
  <c r="D104" i="1"/>
  <c r="H103" i="1"/>
  <c r="D103" i="1"/>
  <c r="H102" i="1"/>
  <c r="D102" i="1"/>
  <c r="H101" i="1"/>
  <c r="D101" i="1"/>
  <c r="H100" i="1"/>
  <c r="D100" i="1"/>
  <c r="H99" i="1"/>
  <c r="D99" i="1"/>
  <c r="H98" i="1"/>
  <c r="D98" i="1"/>
  <c r="H97" i="1"/>
  <c r="D97" i="1"/>
  <c r="H96" i="1"/>
  <c r="D96" i="1"/>
  <c r="H95" i="1"/>
  <c r="D95" i="1"/>
  <c r="H94" i="1"/>
  <c r="C94" i="1"/>
  <c r="D94" i="1" s="1"/>
  <c r="H93" i="1"/>
  <c r="D93" i="1"/>
  <c r="H92" i="1"/>
  <c r="D92" i="1"/>
  <c r="H89" i="1"/>
  <c r="D89" i="1"/>
  <c r="H88" i="1"/>
  <c r="D88" i="1"/>
  <c r="H87" i="1"/>
  <c r="D87" i="1"/>
  <c r="H86" i="1"/>
  <c r="D86" i="1"/>
  <c r="H85" i="1"/>
  <c r="D85" i="1"/>
  <c r="H84" i="1"/>
  <c r="D84" i="1"/>
  <c r="H83" i="1"/>
  <c r="D83" i="1"/>
  <c r="H82" i="1"/>
  <c r="D82" i="1"/>
  <c r="H81" i="1"/>
  <c r="D81" i="1"/>
  <c r="H80" i="1"/>
  <c r="D80" i="1"/>
  <c r="H79" i="1"/>
  <c r="D79" i="1"/>
  <c r="H78" i="1"/>
  <c r="D78" i="1"/>
  <c r="H77" i="1"/>
  <c r="E77" i="1"/>
  <c r="D77" i="1"/>
  <c r="H76" i="1"/>
  <c r="D76" i="1"/>
  <c r="H75" i="1"/>
  <c r="D75" i="1"/>
  <c r="H74" i="1"/>
  <c r="D74" i="1"/>
  <c r="H73" i="1"/>
  <c r="D73" i="1"/>
  <c r="H72" i="1"/>
  <c r="D72" i="1"/>
  <c r="H71" i="1"/>
  <c r="D71" i="1"/>
  <c r="H70" i="1"/>
  <c r="H69" i="1"/>
  <c r="H68" i="1"/>
  <c r="H67" i="1"/>
  <c r="H66" i="1"/>
  <c r="H65" i="1"/>
  <c r="D65" i="1"/>
  <c r="D57" i="1"/>
  <c r="D56" i="1"/>
  <c r="D55" i="1"/>
  <c r="D54" i="1"/>
  <c r="D46" i="1"/>
  <c r="D29" i="1"/>
  <c r="D28" i="1"/>
  <c r="D27" i="1"/>
  <c r="D26" i="1"/>
  <c r="H16" i="1"/>
  <c r="G16" i="1"/>
  <c r="G30" i="1" s="1"/>
  <c r="G159" i="1" s="1"/>
  <c r="F16" i="1"/>
  <c r="F30" i="1" s="1"/>
  <c r="E16" i="1"/>
  <c r="E30" i="1" s="1"/>
  <c r="E159" i="1" s="1"/>
  <c r="E161" i="1" s="1"/>
  <c r="C16" i="1"/>
  <c r="C30" i="1" s="1"/>
  <c r="C159" i="1" s="1"/>
  <c r="B16" i="1"/>
  <c r="B30" i="1" s="1"/>
  <c r="D14" i="1"/>
  <c r="D13" i="1"/>
  <c r="D11" i="1"/>
  <c r="D16" i="1" s="1"/>
  <c r="G9" i="1"/>
  <c r="F9" i="1"/>
  <c r="E8" i="1"/>
  <c r="B7" i="1"/>
  <c r="B9" i="1" l="1"/>
  <c r="C7" i="1"/>
  <c r="C9" i="1" s="1"/>
  <c r="D30" i="1"/>
  <c r="B159" i="1"/>
  <c r="B161" i="1" s="1"/>
  <c r="C161" i="1"/>
  <c r="F159" i="1"/>
  <c r="H30" i="1"/>
  <c r="H159" i="1" s="1"/>
  <c r="D159" i="1"/>
  <c r="D9" i="1" l="1"/>
  <c r="D8" i="1" l="1"/>
  <c r="D161" i="1"/>
</calcChain>
</file>

<file path=xl/sharedStrings.xml><?xml version="1.0" encoding="utf-8"?>
<sst xmlns="http://schemas.openxmlformats.org/spreadsheetml/2006/main" count="143" uniqueCount="141">
  <si>
    <t>Table B: how DEL &amp; AME funding plans for 2019-20 have altered since Spending Review 2015</t>
  </si>
  <si>
    <t>DfT</t>
  </si>
  <si>
    <t>£ million</t>
  </si>
  <si>
    <t>admin</t>
  </si>
  <si>
    <t>programme</t>
  </si>
  <si>
    <t>Resource DEL total</t>
  </si>
  <si>
    <t>Capital DEL</t>
  </si>
  <si>
    <t>Resource AME</t>
  </si>
  <si>
    <t>Capital AME</t>
  </si>
  <si>
    <t xml:space="preserve">AME total </t>
  </si>
  <si>
    <t>DEL baseline for SR2015 (2015-16)</t>
  </si>
  <si>
    <t>SR2015 addition for 2019-20, compared to 2015-16 baseline</t>
  </si>
  <si>
    <t>Spending Review outcome as at 21st January,2016</t>
  </si>
  <si>
    <t>adjustments to reflect Estimates treatment of Research &amp; Development (R&amp;D) (i.e. Change in policy to record R&amp;D, resulted in budgets switch from RDEL to CDEL )</t>
  </si>
  <si>
    <t>SR 15 control total- non ring fenced</t>
  </si>
  <si>
    <t>SR15- control total - ring fenced depreciation</t>
  </si>
  <si>
    <t>Revised Spending Review total on spending control basis</t>
  </si>
  <si>
    <t>Additional, new, money awarded since SR2015:-</t>
  </si>
  <si>
    <t>Improvements to M62 junctions 10-12</t>
  </si>
  <si>
    <t>Local sustainable transport fund</t>
  </si>
  <si>
    <t>Pothole action fund</t>
  </si>
  <si>
    <t>Highways Maintenance Challenge Fund</t>
  </si>
  <si>
    <t>Local Growth Fund and Local Sustainable Transport Fund -Baseline Transfer to DCLG : CPID  COM085</t>
  </si>
  <si>
    <t>ARCC transfer from MOD-OS</t>
  </si>
  <si>
    <t>UKGI funding - Baseline Transfer to HM Treasury: CPID HMT087</t>
  </si>
  <si>
    <t xml:space="preserve"> Manchester Earn back -Baseline Transfer to DCLG:CPID COM085</t>
  </si>
  <si>
    <t>Agreed Depreciation Revision</t>
  </si>
  <si>
    <t>Revised Spending Review total as at 11th May, 2016</t>
  </si>
  <si>
    <t>Autumn statement 2016</t>
  </si>
  <si>
    <t>Local Roads &amp; Local Transport Networks (NPIF)</t>
  </si>
  <si>
    <t>Strategic Road Pinch points (NPIF)</t>
  </si>
  <si>
    <t>Digital Signalling (NPIF)</t>
  </si>
  <si>
    <t>Support for Future Transport (NPIF)</t>
  </si>
  <si>
    <t>Flood resilience (Roads)</t>
  </si>
  <si>
    <t>Post Budget March 2017 changes</t>
  </si>
  <si>
    <t>TfL Capital</t>
  </si>
  <si>
    <t>Plug in car grant reprofile</t>
  </si>
  <si>
    <t>National Air Quality Plan  - HMT letter 29 Sept 2017</t>
  </si>
  <si>
    <t>Autumn Budget 2017</t>
  </si>
  <si>
    <t>Plug In Car Grant (electric only vehicles)</t>
  </si>
  <si>
    <t>Clean Air Fund (CAF) - Transferred from BEIS</t>
  </si>
  <si>
    <t>Midlands Connect Motorway &amp; Rail Improvements</t>
  </si>
  <si>
    <t>Nexus Rolling Stock</t>
  </si>
  <si>
    <t>Local Road Maintenance</t>
  </si>
  <si>
    <t xml:space="preserve">Transforming Cities Fund: Competitive Pot </t>
  </si>
  <si>
    <t>Autumn Budget 2018</t>
  </si>
  <si>
    <t>Air Quality - Tackling roadside nitrogen dioxide concentration</t>
  </si>
  <si>
    <t xml:space="preserve">Future mobility zones </t>
  </si>
  <si>
    <t xml:space="preserve">Northern Powerhouse Rail development funding </t>
  </si>
  <si>
    <t xml:space="preserve">East West Rail development funding </t>
  </si>
  <si>
    <t>Autumn Budget 2019</t>
  </si>
  <si>
    <t>Transforming Cities Fund: Mayoral Allocation</t>
  </si>
  <si>
    <t>Estimating, forecasting and reprofiling changes:-</t>
  </si>
  <si>
    <t>British Transport Police (BTP) reprofiling (switch from DEL to AME )</t>
  </si>
  <si>
    <t xml:space="preserve">Network Rail AME forecast </t>
  </si>
  <si>
    <t xml:space="preserve">Highways England AME forecast </t>
  </si>
  <si>
    <t xml:space="preserve">High Speed Two (HS2) Limited AME forecast </t>
  </si>
  <si>
    <t xml:space="preserve">Large Local Majors Fund reprofiling from Roads Devolution &amp; Motoring to Network Rail </t>
  </si>
  <si>
    <t>Cab Fitments reprofiling from Rail to Network Rail</t>
  </si>
  <si>
    <t>Income received by British Transport Police from Network Rail reprofiled</t>
  </si>
  <si>
    <t>Other AME allocation incl Resource &amp;Strategy (excl BTP £92.7m switch from DEL)</t>
  </si>
  <si>
    <t xml:space="preserve">Greater London Authority (GLA's) pension buyout forecast </t>
  </si>
  <si>
    <t>London Congestion budget exchanged from 2018-19</t>
  </si>
  <si>
    <t xml:space="preserve">Depreciation adjusted to reflect the 2019-20 planning forecast figures during ME18-19 on Oscar as at 11.02.2019  </t>
  </si>
  <si>
    <t xml:space="preserve">Non-Cash cover for write-down of HS2 Inventory (In the normal course of business) </t>
  </si>
  <si>
    <t>Transforming cities fund Mayroal allocation from HMT</t>
  </si>
  <si>
    <t xml:space="preserve">NR transfer into DEL from AME (Depreciation only) </t>
  </si>
  <si>
    <t>Depreciation revision</t>
  </si>
  <si>
    <t>NR transfer into DEL from AME  (without Depreciation)</t>
  </si>
  <si>
    <t>NR budgets movement after transfering into DEL</t>
  </si>
  <si>
    <t>NR changes to forecast</t>
  </si>
  <si>
    <t>Pension costs uplift in DEL</t>
  </si>
  <si>
    <t xml:space="preserve">Brexit Funding </t>
  </si>
  <si>
    <t xml:space="preserve">Adjustment in Rail Forecast (Crossrail) </t>
  </si>
  <si>
    <t>Highways England Budget Exchenage from 2020-21</t>
  </si>
  <si>
    <t xml:space="preserve">HSR &amp; HE changes in forecast </t>
  </si>
  <si>
    <t>Other DEL changes</t>
  </si>
  <si>
    <t>Other AME changes</t>
  </si>
  <si>
    <t xml:space="preserve">HS2 Ltd VAT payment </t>
  </si>
  <si>
    <t>Operation Matterhorn: Cover for CAA/Thomas Cook refunds</t>
  </si>
  <si>
    <t xml:space="preserve">Brexit funding (Freight Capacity Termination of contract) </t>
  </si>
  <si>
    <t>Brexit Funding other</t>
  </si>
  <si>
    <t xml:space="preserve">Rail Risk Share </t>
  </si>
  <si>
    <t>Crossrail</t>
  </si>
  <si>
    <t>Rail rolling stock purchase (365s)</t>
  </si>
  <si>
    <t xml:space="preserve">Trust Ports Borrowing </t>
  </si>
  <si>
    <t>Network Rail Budget Exchange to 2020-21</t>
  </si>
  <si>
    <t xml:space="preserve">Reprofiling GovTech funding </t>
  </si>
  <si>
    <t xml:space="preserve">HS2 Inventory (Non-Cash cover, Ringfenced) </t>
  </si>
  <si>
    <t>NR Depreciation cover</t>
  </si>
  <si>
    <t xml:space="preserve">High Speed Rail Major Rail Project (HSMRP)  Land &amp;Property Provision (non-cash provisions) </t>
  </si>
  <si>
    <t>Highways England additional CAME cover for Major Projects lands costs provisions, in particular to Highways England’s Regional Investment and Complex Infrastructure programmes.</t>
  </si>
  <si>
    <t>Other AME</t>
  </si>
  <si>
    <t xml:space="preserve">IFRS16 peppercorn lease impacts across ALBs ( non cash Depreciation) </t>
  </si>
  <si>
    <t xml:space="preserve">IFRS16 impact on lease expenses plus interest under new regime (cash changes) </t>
  </si>
  <si>
    <t xml:space="preserve">IFRS16 impact depreciation (non-cash) changes from new regime. </t>
  </si>
  <si>
    <t xml:space="preserve">RDEL prog (NR) to Admin switch </t>
  </si>
  <si>
    <t>RDEL prog (NR) to CDEL (RPE) switch</t>
  </si>
  <si>
    <t>Cash Manahemnt penalty charge</t>
  </si>
  <si>
    <t>HS2 Surrender of underspend</t>
  </si>
  <si>
    <t xml:space="preserve">Netwrok Rail transfer from RDEL to CDEL </t>
  </si>
  <si>
    <t>Other DEL</t>
  </si>
  <si>
    <t>Neutral funding changes between departments:-</t>
  </si>
  <si>
    <t>Other funding transfers:-</t>
  </si>
  <si>
    <t>Transfer for MCA Obs/SAR capability review from DFID</t>
  </si>
  <si>
    <t xml:space="preserve">Transfer for counter terrorism spend, not baseline transfer from Home Office </t>
  </si>
  <si>
    <t>Transfer for local growth fund and local sustainable transport fund to MHCLG</t>
  </si>
  <si>
    <t xml:space="preserve">Transfer for Aviation security liaison officer (ASLO) from Home Office </t>
  </si>
  <si>
    <t>Transfer of DfT local growth funding contribution to MHCLG</t>
  </si>
  <si>
    <t xml:space="preserve">Admin/programme switch </t>
  </si>
  <si>
    <t>Transfer for DfT registration and leisure competency tests for drone users v3 to MOJ</t>
  </si>
  <si>
    <t>Transfer for DFT - 400ft flying ban and airport flying restriction for drones to MOJ</t>
  </si>
  <si>
    <t>Transfer to MHLG - Adjustment to contribution to the Local Growth Funding</t>
  </si>
  <si>
    <t xml:space="preserve">Transfer from BEIS to DfT re OLEV </t>
  </si>
  <si>
    <t xml:space="preserve">Transfer from HO to DfT for Aviation Transport Security ASLO funding </t>
  </si>
  <si>
    <t>Transfer from FCO to DfT for Platform costs</t>
  </si>
  <si>
    <t>Transfer from FCO to DfT (MCA) for CSSF (Conflict, Stability and Security Fund)</t>
  </si>
  <si>
    <t>Transfer from DfT to Cabinet Office for Single Intelligence Fund (Counter Terrorism contribution)</t>
  </si>
  <si>
    <t xml:space="preserve">Transfer from BEIS to Dft for GovTech Catalyst funding. </t>
  </si>
  <si>
    <t>Transfer from FCO to DfT re Transport Security</t>
  </si>
  <si>
    <t xml:space="preserve">Transfer from DHSC as additional Brexit funding for Ferries </t>
  </si>
  <si>
    <t>Transfer to HCO re Civil Service Group (BI4BG)</t>
  </si>
  <si>
    <t>Transfer from DfT to Department for International Trade (DIT), relates to DfT contribution for the World Road Congress in Abu Dhabi.</t>
  </si>
  <si>
    <t>Transfer from DfT to Northern Ireland Executive, it relates to Regional Airports Connectivity in Aviation</t>
  </si>
  <si>
    <t xml:space="preserve">Transfer from DfT to Cabinet Office (CO), relates to Civil Service Group (Better information for Better Government) </t>
  </si>
  <si>
    <t>Transfer from DfT to Ministry of Housing, Communities and Local Government’s  (MHCLG) , relates to Northern Powerhouse Rail</t>
  </si>
  <si>
    <t xml:space="preserve">Transfer from DfT to CO, relates to funding for the centralised movement of SPADs to Cabinet Office - Pay Cost </t>
  </si>
  <si>
    <t xml:space="preserve">Transfer from DfT to CO, relates to funding for managing outsource commercial contracts </t>
  </si>
  <si>
    <t xml:space="preserve">Transfer from CO to DfT, relates to Brexit Get Ready Campaign (Pop-up hauliers (comms)) - Brexit </t>
  </si>
  <si>
    <t>Transfer from Welsh Government to DfT, £71.8m relates to Wales &amp; Borders Franchise deal</t>
  </si>
  <si>
    <t xml:space="preserve">Transfer from MOD to DfT, relates to MCA (ACCF, project Vision 5) </t>
  </si>
  <si>
    <t>Transfer from DfT to the Home Office (HO), relates to (Access Pass Holder Identification Database) APHIDS project</t>
  </si>
  <si>
    <t>Transfer from DfT to Home Office (HO), relates to SIGMA,TIP and IRC</t>
  </si>
  <si>
    <t>Transfer from Home Office to DfT, relates to FSAB transport security project</t>
  </si>
  <si>
    <t>Transfer to MoJ for Air Navigation Order – Restriction zone – JIT 475</t>
  </si>
  <si>
    <t>Transfer to the Scottish Office (Dundee - Regional Airports Connectivity)</t>
  </si>
  <si>
    <t>Transfer to Home eoffice for Brexit funding for UAV procurment</t>
  </si>
  <si>
    <t>Transfer from SIA to DfT in relation to CT- Accelerated Fund for VAW Mitigation Technology project</t>
  </si>
  <si>
    <t>Transfer from FCO to DfT, relates to CSSF programme - Overseas territories</t>
  </si>
  <si>
    <t>2019-20 Supplementary Estimates DEL totals as at March 2020</t>
  </si>
  <si>
    <t xml:space="preserve">Change to original SR15 totals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</si>
</sst>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#,##0.0"/>
    <numFmt numFmtId="167" formatCode="0.00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/>
    <xf numFmtId="0" fontId="2" fillId="0" borderId="3" xfId="0" applyFont="1" applyBorder="1"/>
    <xf numFmtId="0" fontId="0" fillId="2" borderId="0" xfId="0" applyFill="1"/>
    <xf numFmtId="0" fontId="0" fillId="0" borderId="4" xfId="0" applyBorder="1" applyAlignment="1">
      <alignment wrapText="1"/>
    </xf>
    <xf numFmtId="0" fontId="2" fillId="0" borderId="4" xfId="0" applyFont="1" applyBorder="1" applyAlignment="1">
      <alignment wrapText="1"/>
    </xf>
    <xf numFmtId="0" fontId="0" fillId="2" borderId="1" xfId="0" applyFill="1" applyBorder="1"/>
    <xf numFmtId="0" fontId="0" fillId="0" borderId="0" xfId="0" applyBorder="1"/>
    <xf numFmtId="164" fontId="0" fillId="0" borderId="3" xfId="1" applyNumberFormat="1" applyFont="1" applyBorder="1" applyAlignment="1">
      <alignment wrapText="1"/>
    </xf>
    <xf numFmtId="0" fontId="4" fillId="3" borderId="0" xfId="0" applyFont="1" applyFill="1" applyAlignment="1">
      <alignment wrapText="1"/>
    </xf>
    <xf numFmtId="164" fontId="0" fillId="3" borderId="5" xfId="1" applyNumberFormat="1" applyFont="1" applyFill="1" applyBorder="1" applyAlignment="1">
      <alignment wrapText="1"/>
    </xf>
    <xf numFmtId="0" fontId="0" fillId="0" borderId="0" xfId="0" applyFill="1" applyAlignment="1">
      <alignment wrapText="1"/>
    </xf>
    <xf numFmtId="0" fontId="0" fillId="0" borderId="3" xfId="0" applyFill="1" applyBorder="1" applyAlignment="1">
      <alignment wrapText="1"/>
    </xf>
    <xf numFmtId="164" fontId="0" fillId="0" borderId="3" xfId="1" applyNumberFormat="1" applyFont="1" applyBorder="1"/>
    <xf numFmtId="0" fontId="4" fillId="3" borderId="2" xfId="0" applyFont="1" applyFill="1" applyBorder="1" applyAlignment="1">
      <alignment wrapText="1"/>
    </xf>
    <xf numFmtId="164" fontId="0" fillId="3" borderId="6" xfId="1" applyNumberFormat="1" applyFont="1" applyFill="1" applyBorder="1" applyAlignment="1">
      <alignment wrapText="1"/>
    </xf>
    <xf numFmtId="164" fontId="0" fillId="0" borderId="3" xfId="1" applyNumberFormat="1" applyFont="1" applyFill="1" applyBorder="1"/>
    <xf numFmtId="0" fontId="2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0" fillId="0" borderId="0" xfId="0" applyFont="1" applyBorder="1" applyAlignment="1">
      <alignment wrapText="1"/>
    </xf>
    <xf numFmtId="0" fontId="4" fillId="3" borderId="7" xfId="0" applyFont="1" applyFill="1" applyBorder="1" applyAlignment="1">
      <alignment wrapText="1"/>
    </xf>
    <xf numFmtId="164" fontId="0" fillId="3" borderId="6" xfId="1" applyNumberFormat="1" applyFont="1" applyFill="1" applyBorder="1"/>
    <xf numFmtId="0" fontId="2" fillId="0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164" fontId="0" fillId="4" borderId="3" xfId="1" applyNumberFormat="1" applyFont="1" applyFill="1" applyBorder="1"/>
    <xf numFmtId="0" fontId="5" fillId="0" borderId="0" xfId="0" applyFont="1" applyAlignment="1">
      <alignment wrapText="1"/>
    </xf>
    <xf numFmtId="0" fontId="0" fillId="2" borderId="0" xfId="0" applyFill="1" applyAlignment="1">
      <alignment wrapText="1"/>
    </xf>
    <xf numFmtId="164" fontId="0" fillId="2" borderId="3" xfId="1" applyNumberFormat="1" applyFont="1" applyFill="1" applyBorder="1"/>
    <xf numFmtId="0" fontId="0" fillId="0" borderId="8" xfId="0" applyBorder="1" applyAlignment="1">
      <alignment wrapText="1"/>
    </xf>
    <xf numFmtId="164" fontId="0" fillId="0" borderId="4" xfId="1" applyNumberFormat="1" applyFont="1" applyBorder="1"/>
    <xf numFmtId="0" fontId="6" fillId="0" borderId="0" xfId="0" applyFont="1" applyAlignment="1">
      <alignment wrapText="1"/>
    </xf>
    <xf numFmtId="164" fontId="6" fillId="0" borderId="3" xfId="1" applyNumberFormat="1" applyFont="1" applyBorder="1"/>
    <xf numFmtId="0" fontId="0" fillId="5" borderId="0" xfId="0" applyFill="1" applyAlignment="1">
      <alignment wrapText="1"/>
    </xf>
    <xf numFmtId="164" fontId="0" fillId="5" borderId="3" xfId="1" applyNumberFormat="1" applyFont="1" applyFill="1" applyBorder="1"/>
    <xf numFmtId="165" fontId="0" fillId="0" borderId="0" xfId="0" applyNumberFormat="1" applyAlignment="1">
      <alignment wrapText="1"/>
    </xf>
    <xf numFmtId="164" fontId="7" fillId="2" borderId="3" xfId="1" applyNumberFormat="1" applyFont="1" applyFill="1" applyBorder="1"/>
    <xf numFmtId="0" fontId="0" fillId="0" borderId="0" xfId="0" applyFill="1" applyAlignment="1">
      <alignment horizontal="left" wrapText="1"/>
    </xf>
    <xf numFmtId="0" fontId="0" fillId="0" borderId="0" xfId="0" applyFill="1"/>
    <xf numFmtId="0" fontId="3" fillId="0" borderId="9" xfId="0" applyFont="1" applyBorder="1" applyAlignment="1">
      <alignment wrapText="1"/>
    </xf>
    <xf numFmtId="166" fontId="2" fillId="0" borderId="5" xfId="0" applyNumberFormat="1" applyFont="1" applyBorder="1"/>
    <xf numFmtId="166" fontId="0" fillId="2" borderId="0" xfId="0" applyNumberFormat="1" applyFill="1"/>
    <xf numFmtId="165" fontId="0" fillId="0" borderId="3" xfId="1" applyNumberFormat="1" applyFont="1" applyBorder="1"/>
    <xf numFmtId="164" fontId="0" fillId="0" borderId="0" xfId="0" applyNumberFormat="1" applyAlignment="1">
      <alignment wrapText="1"/>
    </xf>
    <xf numFmtId="0" fontId="7" fillId="0" borderId="0" xfId="0" applyFont="1" applyAlignment="1">
      <alignment horizontal="right" wrapText="1"/>
    </xf>
    <xf numFmtId="43" fontId="7" fillId="0" borderId="0" xfId="0" applyNumberFormat="1" applyFont="1" applyAlignment="1">
      <alignment wrapText="1"/>
    </xf>
    <xf numFmtId="167" fontId="0" fillId="0" borderId="0" xfId="0" applyNumberFormat="1" applyAlignment="1">
      <alignment wrapText="1"/>
    </xf>
    <xf numFmtId="43" fontId="7" fillId="0" borderId="10" xfId="0" applyNumberFormat="1" applyFont="1" applyBorder="1" applyAlignment="1">
      <alignment wrapText="1"/>
    </xf>
    <xf numFmtId="43" fontId="7" fillId="0" borderId="11" xfId="0" applyNumberFormat="1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4BBCA-EF45-485B-B567-F1B2577958A2}">
  <sheetPr>
    <tabColor rgb="FF92D050"/>
  </sheetPr>
  <dimension ref="A1:J169"/>
  <sheetViews>
    <sheetView tabSelected="1" zoomScaleNormal="100" workbookViewId="0">
      <pane ySplit="5" topLeftCell="A62" activePane="bottomLeft" state="frozen"/>
      <selection pane="bottomLeft" activeCell="B1" sqref="B1"/>
    </sheetView>
  </sheetViews>
  <sheetFormatPr defaultColWidth="8.7109375" defaultRowHeight="14.45"/>
  <cols>
    <col min="1" max="1" width="74.140625" style="1" customWidth="1"/>
    <col min="2" max="8" width="11.42578125" style="1" customWidth="1"/>
  </cols>
  <sheetData>
    <row r="1" spans="1:10" ht="15"/>
    <row r="2" spans="1:10" ht="36.950000000000003">
      <c r="A2" s="2" t="s">
        <v>0</v>
      </c>
    </row>
    <row r="3" spans="1:10" ht="18.600000000000001">
      <c r="A3" s="3"/>
    </row>
    <row r="4" spans="1:10" ht="18.600000000000001">
      <c r="B4" s="4" t="s">
        <v>1</v>
      </c>
      <c r="C4"/>
      <c r="D4" s="51" t="s">
        <v>2</v>
      </c>
      <c r="E4" s="52"/>
      <c r="F4" s="4"/>
      <c r="G4"/>
      <c r="H4" s="5" t="s">
        <v>2</v>
      </c>
      <c r="I4" s="6"/>
    </row>
    <row r="5" spans="1:10" ht="19.5" customHeight="1">
      <c r="B5" s="7" t="s">
        <v>3</v>
      </c>
      <c r="C5" s="7" t="s">
        <v>4</v>
      </c>
      <c r="D5" s="8" t="s">
        <v>5</v>
      </c>
      <c r="E5" s="8" t="s">
        <v>6</v>
      </c>
      <c r="F5" s="7" t="s">
        <v>7</v>
      </c>
      <c r="G5" s="7" t="s">
        <v>8</v>
      </c>
      <c r="H5" s="8" t="s">
        <v>9</v>
      </c>
      <c r="I5" s="9"/>
      <c r="J5" s="10"/>
    </row>
    <row r="6" spans="1:10" ht="15" customHeight="1">
      <c r="B6" s="11"/>
      <c r="C6" s="11"/>
      <c r="D6" s="11"/>
      <c r="E6" s="11"/>
      <c r="F6" s="11"/>
      <c r="G6" s="11"/>
      <c r="H6" s="11"/>
      <c r="I6" s="6"/>
    </row>
    <row r="7" spans="1:10" ht="15" customHeight="1">
      <c r="A7" s="1" t="s">
        <v>10</v>
      </c>
      <c r="B7" s="11">
        <f>255+7</f>
        <v>262</v>
      </c>
      <c r="C7" s="11">
        <f>D7-B7</f>
        <v>2840</v>
      </c>
      <c r="D7" s="11">
        <v>3102</v>
      </c>
      <c r="E7" s="11">
        <v>11418</v>
      </c>
      <c r="F7" s="11"/>
      <c r="G7" s="11"/>
      <c r="H7" s="11"/>
      <c r="I7" s="6"/>
    </row>
    <row r="8" spans="1:10" ht="15" customHeight="1">
      <c r="A8" s="1" t="s">
        <v>11</v>
      </c>
      <c r="B8" s="11">
        <v>0</v>
      </c>
      <c r="C8" s="11">
        <v>0</v>
      </c>
      <c r="D8" s="11">
        <f>D9-D7</f>
        <v>0</v>
      </c>
      <c r="E8" s="11">
        <f>E9-E7</f>
        <v>0</v>
      </c>
      <c r="F8" s="11"/>
      <c r="G8" s="11"/>
      <c r="H8" s="11"/>
      <c r="I8" s="6"/>
    </row>
    <row r="9" spans="1:10" ht="15" customHeight="1">
      <c r="A9" s="12" t="s">
        <v>12</v>
      </c>
      <c r="B9" s="13">
        <f>B7+B8</f>
        <v>262</v>
      </c>
      <c r="C9" s="13">
        <f>C7+C8</f>
        <v>2840</v>
      </c>
      <c r="D9" s="13">
        <f>B9+C9</f>
        <v>3102</v>
      </c>
      <c r="E9" s="13">
        <v>11418</v>
      </c>
      <c r="F9" s="13">
        <f>F7+F8</f>
        <v>0</v>
      </c>
      <c r="G9" s="13">
        <f>G7+G8</f>
        <v>0</v>
      </c>
      <c r="H9" s="13"/>
      <c r="I9" s="6"/>
    </row>
    <row r="10" spans="1:10" ht="15" customHeight="1">
      <c r="A10" s="14"/>
      <c r="B10" s="15"/>
      <c r="C10" s="15"/>
      <c r="D10" s="15"/>
      <c r="E10" s="15"/>
      <c r="F10" s="15"/>
      <c r="G10" s="15"/>
      <c r="H10" s="15"/>
      <c r="I10" s="6"/>
    </row>
    <row r="11" spans="1:10" ht="15" customHeight="1">
      <c r="A11" s="1" t="s">
        <v>13</v>
      </c>
      <c r="B11" s="11">
        <v>0</v>
      </c>
      <c r="C11" s="16">
        <v>-68.900000000000006</v>
      </c>
      <c r="D11" s="11">
        <f>B11+C11</f>
        <v>-68.900000000000006</v>
      </c>
      <c r="E11" s="11">
        <v>68.900000000000006</v>
      </c>
      <c r="F11" s="11"/>
      <c r="G11" s="11"/>
      <c r="H11" s="11"/>
      <c r="I11" s="6"/>
    </row>
    <row r="12" spans="1:10" ht="15" customHeight="1">
      <c r="B12" s="11"/>
      <c r="C12" s="11"/>
      <c r="D12" s="11"/>
      <c r="E12" s="11"/>
      <c r="F12" s="11"/>
      <c r="G12" s="11"/>
      <c r="H12" s="11"/>
      <c r="I12" s="6"/>
    </row>
    <row r="13" spans="1:10" ht="15" customHeight="1">
      <c r="A13" s="1" t="s">
        <v>14</v>
      </c>
      <c r="B13" s="16">
        <v>255</v>
      </c>
      <c r="C13" s="16">
        <v>1510</v>
      </c>
      <c r="D13" s="16">
        <f>SUM(B13:C13)</f>
        <v>1765</v>
      </c>
      <c r="E13" s="16">
        <v>11418</v>
      </c>
      <c r="F13" s="11"/>
      <c r="G13" s="11"/>
      <c r="H13" s="11"/>
      <c r="I13" s="6"/>
    </row>
    <row r="14" spans="1:10" ht="15" customHeight="1">
      <c r="A14" s="1" t="s">
        <v>15</v>
      </c>
      <c r="B14" s="16">
        <v>7</v>
      </c>
      <c r="C14" s="16">
        <v>1330</v>
      </c>
      <c r="D14" s="16">
        <f>SUM(B14:C14)</f>
        <v>1337</v>
      </c>
      <c r="E14" s="16">
        <v>0</v>
      </c>
      <c r="F14" s="11"/>
      <c r="G14" s="11"/>
      <c r="H14" s="11"/>
      <c r="I14" s="6"/>
    </row>
    <row r="15" spans="1:10" ht="15" customHeight="1">
      <c r="B15" s="16"/>
      <c r="C15" s="16"/>
      <c r="D15" s="16"/>
      <c r="E15" s="16"/>
      <c r="F15" s="11"/>
      <c r="G15" s="11"/>
      <c r="H15" s="11"/>
      <c r="I15" s="6"/>
    </row>
    <row r="16" spans="1:10" ht="15" customHeight="1">
      <c r="A16" s="17" t="s">
        <v>16</v>
      </c>
      <c r="B16" s="18">
        <f t="shared" ref="B16:H16" si="0">SUM(B11:B15)</f>
        <v>262</v>
      </c>
      <c r="C16" s="18">
        <f t="shared" si="0"/>
        <v>2771.1</v>
      </c>
      <c r="D16" s="18">
        <f t="shared" si="0"/>
        <v>3033.1</v>
      </c>
      <c r="E16" s="18">
        <f t="shared" si="0"/>
        <v>11486.9</v>
      </c>
      <c r="F16" s="18">
        <f t="shared" si="0"/>
        <v>0</v>
      </c>
      <c r="G16" s="18">
        <f t="shared" si="0"/>
        <v>0</v>
      </c>
      <c r="H16" s="18">
        <f t="shared" si="0"/>
        <v>0</v>
      </c>
      <c r="I16" s="6"/>
    </row>
    <row r="17" spans="1:9" ht="15" customHeight="1">
      <c r="A17" s="14"/>
      <c r="B17" s="19"/>
      <c r="C17" s="19"/>
      <c r="D17" s="19"/>
      <c r="E17" s="19"/>
      <c r="F17" s="19"/>
      <c r="G17" s="19"/>
      <c r="H17" s="19"/>
      <c r="I17" s="6"/>
    </row>
    <row r="18" spans="1:9" ht="15" customHeight="1">
      <c r="B18" s="16"/>
      <c r="C18" s="16"/>
      <c r="D18" s="16"/>
      <c r="E18" s="16"/>
      <c r="F18" s="16"/>
      <c r="G18" s="16"/>
      <c r="H18" s="16"/>
      <c r="I18" s="6"/>
    </row>
    <row r="19" spans="1:9" ht="15" customHeight="1">
      <c r="A19" s="2" t="s">
        <v>17</v>
      </c>
      <c r="B19" s="16"/>
      <c r="C19" s="16"/>
      <c r="D19" s="16"/>
      <c r="E19" s="16"/>
      <c r="F19" s="16"/>
      <c r="G19" s="16"/>
      <c r="H19" s="16"/>
      <c r="I19" s="6"/>
    </row>
    <row r="20" spans="1:9" ht="15" customHeight="1">
      <c r="A20" s="20"/>
      <c r="B20" s="16"/>
      <c r="C20" s="16"/>
      <c r="D20" s="16"/>
      <c r="E20" s="16"/>
      <c r="F20" s="16"/>
      <c r="G20" s="16"/>
      <c r="H20" s="16"/>
      <c r="I20" s="6"/>
    </row>
    <row r="21" spans="1:9" ht="15" customHeight="1">
      <c r="A21" s="21" t="s">
        <v>18</v>
      </c>
      <c r="B21" s="16"/>
      <c r="C21" s="16"/>
      <c r="D21" s="16"/>
      <c r="E21" s="16">
        <v>96</v>
      </c>
      <c r="F21" s="16"/>
      <c r="G21" s="16"/>
      <c r="H21" s="16"/>
      <c r="I21" s="6"/>
    </row>
    <row r="22" spans="1:9" ht="15" customHeight="1">
      <c r="A22" s="21" t="s">
        <v>19</v>
      </c>
      <c r="B22" s="16"/>
      <c r="C22" s="16"/>
      <c r="D22" s="16"/>
      <c r="E22" s="16">
        <v>-100</v>
      </c>
      <c r="F22" s="16"/>
      <c r="G22" s="16"/>
      <c r="H22" s="16"/>
      <c r="I22" s="6"/>
    </row>
    <row r="23" spans="1:9" ht="15" customHeight="1">
      <c r="A23" s="21" t="s">
        <v>20</v>
      </c>
      <c r="B23" s="16"/>
      <c r="C23" s="16"/>
      <c r="D23" s="16"/>
      <c r="E23" s="16">
        <v>-50</v>
      </c>
      <c r="F23" s="16"/>
      <c r="G23" s="16"/>
      <c r="H23" s="16"/>
      <c r="I23" s="6"/>
    </row>
    <row r="24" spans="1:9" ht="15" customHeight="1">
      <c r="A24" s="21" t="s">
        <v>21</v>
      </c>
      <c r="B24" s="16"/>
      <c r="C24" s="16"/>
      <c r="D24" s="16"/>
      <c r="E24" s="16">
        <v>-100</v>
      </c>
      <c r="F24" s="16"/>
      <c r="G24" s="16"/>
      <c r="H24" s="16"/>
      <c r="I24" s="6"/>
    </row>
    <row r="25" spans="1:9" ht="15" customHeight="1">
      <c r="A25" s="21" t="s">
        <v>22</v>
      </c>
      <c r="B25" s="16"/>
      <c r="C25" s="16"/>
      <c r="D25" s="16"/>
      <c r="E25" s="16">
        <v>-868</v>
      </c>
      <c r="F25" s="16"/>
      <c r="G25" s="16"/>
      <c r="H25" s="16"/>
      <c r="I25" s="6"/>
    </row>
    <row r="26" spans="1:9" ht="15" customHeight="1">
      <c r="A26" s="21" t="s">
        <v>23</v>
      </c>
      <c r="B26" s="16"/>
      <c r="C26" s="16">
        <v>0.6</v>
      </c>
      <c r="D26" s="16">
        <f>B26+C26</f>
        <v>0.6</v>
      </c>
      <c r="E26" s="16"/>
      <c r="F26" s="16"/>
      <c r="G26" s="16"/>
      <c r="H26" s="16"/>
      <c r="I26" s="6"/>
    </row>
    <row r="27" spans="1:9" ht="15" customHeight="1">
      <c r="A27" s="21" t="s">
        <v>24</v>
      </c>
      <c r="B27" s="16"/>
      <c r="C27" s="16">
        <v>-0.4</v>
      </c>
      <c r="D27" s="16">
        <f>B27+C27</f>
        <v>-0.4</v>
      </c>
      <c r="E27" s="16"/>
      <c r="F27" s="16"/>
      <c r="G27" s="16"/>
      <c r="H27" s="16"/>
      <c r="I27" s="6"/>
    </row>
    <row r="28" spans="1:9" ht="15" customHeight="1">
      <c r="A28" s="21" t="s">
        <v>25</v>
      </c>
      <c r="B28" s="16"/>
      <c r="C28" s="16">
        <v>-3.75</v>
      </c>
      <c r="D28" s="16">
        <f>B28+C28</f>
        <v>-3.75</v>
      </c>
      <c r="E28" s="16"/>
      <c r="F28" s="16"/>
      <c r="G28" s="16"/>
      <c r="H28" s="16"/>
      <c r="I28" s="6"/>
    </row>
    <row r="29" spans="1:9" ht="15" customHeight="1">
      <c r="A29" s="22" t="s">
        <v>26</v>
      </c>
      <c r="B29" s="16"/>
      <c r="C29" s="16">
        <v>297.19799999999998</v>
      </c>
      <c r="D29" s="16">
        <f>B29+C29</f>
        <v>297.19799999999998</v>
      </c>
      <c r="E29" s="16"/>
      <c r="F29" s="16"/>
      <c r="G29" s="16"/>
      <c r="H29" s="16"/>
      <c r="I29" s="6"/>
    </row>
    <row r="30" spans="1:9" ht="15" customHeight="1">
      <c r="A30" s="23" t="s">
        <v>27</v>
      </c>
      <c r="B30" s="24">
        <f>B16+SUM(B21:B29)</f>
        <v>262</v>
      </c>
      <c r="C30" s="24">
        <f>C16+SUM(C21:C29)</f>
        <v>3064.748</v>
      </c>
      <c r="D30" s="24">
        <f>C30+B30</f>
        <v>3326.748</v>
      </c>
      <c r="E30" s="24">
        <f>E16+SUM(E21:E29)</f>
        <v>10464.9</v>
      </c>
      <c r="F30" s="24">
        <f>SUM(F16:F29)</f>
        <v>0</v>
      </c>
      <c r="G30" s="24">
        <f>SUM(G16:G29)</f>
        <v>0</v>
      </c>
      <c r="H30" s="24">
        <f>F30+G30</f>
        <v>0</v>
      </c>
      <c r="I30" s="6"/>
    </row>
    <row r="31" spans="1:9" ht="15" customHeight="1">
      <c r="A31" s="25"/>
      <c r="B31" s="19"/>
      <c r="C31" s="19"/>
      <c r="D31" s="19"/>
      <c r="E31" s="19"/>
      <c r="F31" s="19"/>
      <c r="G31" s="19"/>
      <c r="H31" s="19"/>
      <c r="I31" s="6"/>
    </row>
    <row r="32" spans="1:9" ht="15" customHeight="1">
      <c r="A32" s="26"/>
      <c r="B32" s="27"/>
      <c r="C32" s="27"/>
      <c r="D32" s="27"/>
      <c r="E32" s="27"/>
      <c r="F32" s="27"/>
      <c r="G32" s="27"/>
      <c r="H32" s="27"/>
      <c r="I32" s="6"/>
    </row>
    <row r="33" spans="1:9" ht="15" customHeight="1">
      <c r="A33" s="28" t="s">
        <v>28</v>
      </c>
      <c r="B33" s="16"/>
      <c r="C33" s="16"/>
      <c r="D33" s="16"/>
      <c r="E33" s="16"/>
      <c r="F33" s="16"/>
      <c r="G33" s="16"/>
      <c r="H33" s="16"/>
      <c r="I33" s="6"/>
    </row>
    <row r="34" spans="1:9" ht="15" customHeight="1">
      <c r="A34" s="1" t="s">
        <v>29</v>
      </c>
      <c r="B34" s="16"/>
      <c r="C34" s="16"/>
      <c r="D34" s="16"/>
      <c r="E34" s="16">
        <v>315</v>
      </c>
      <c r="F34" s="16"/>
      <c r="G34" s="16"/>
      <c r="H34" s="16"/>
      <c r="I34" s="6"/>
    </row>
    <row r="35" spans="1:9" ht="15" customHeight="1">
      <c r="A35" s="1" t="s">
        <v>30</v>
      </c>
      <c r="B35" s="16"/>
      <c r="C35" s="16"/>
      <c r="D35" s="16"/>
      <c r="E35" s="16">
        <v>45</v>
      </c>
      <c r="F35" s="16"/>
      <c r="G35" s="16"/>
      <c r="H35" s="16"/>
      <c r="I35" s="6"/>
    </row>
    <row r="36" spans="1:9" ht="15" customHeight="1">
      <c r="A36" s="1" t="s">
        <v>31</v>
      </c>
      <c r="B36" s="16"/>
      <c r="C36" s="16"/>
      <c r="D36" s="16"/>
      <c r="E36" s="16">
        <v>150</v>
      </c>
      <c r="F36" s="16"/>
      <c r="G36" s="16"/>
      <c r="H36" s="16"/>
      <c r="I36" s="6"/>
    </row>
    <row r="37" spans="1:9" ht="15" customHeight="1">
      <c r="A37" s="1" t="s">
        <v>32</v>
      </c>
      <c r="B37" s="16"/>
      <c r="C37" s="16"/>
      <c r="D37" s="16"/>
      <c r="E37" s="16">
        <v>85</v>
      </c>
      <c r="F37" s="16"/>
      <c r="G37" s="16"/>
      <c r="H37" s="16"/>
      <c r="I37" s="6"/>
    </row>
    <row r="38" spans="1:9" ht="15" customHeight="1">
      <c r="A38" s="1" t="s">
        <v>33</v>
      </c>
      <c r="B38" s="16"/>
      <c r="C38" s="16"/>
      <c r="D38" s="16"/>
      <c r="E38" s="16">
        <v>25.7</v>
      </c>
      <c r="F38" s="16"/>
      <c r="G38" s="16"/>
      <c r="H38" s="16"/>
      <c r="I38" s="6"/>
    </row>
    <row r="39" spans="1:9" ht="15" customHeight="1">
      <c r="A39" s="29"/>
      <c r="B39" s="30"/>
      <c r="C39" s="30"/>
      <c r="D39" s="30"/>
      <c r="E39" s="30"/>
      <c r="F39" s="30"/>
      <c r="G39" s="30"/>
      <c r="H39" s="30"/>
      <c r="I39" s="6"/>
    </row>
    <row r="40" spans="1:9" ht="15" customHeight="1">
      <c r="A40" s="28" t="s">
        <v>34</v>
      </c>
      <c r="B40" s="19"/>
      <c r="C40" s="19"/>
      <c r="D40" s="19"/>
      <c r="E40" s="19"/>
      <c r="F40" s="19"/>
      <c r="G40" s="19"/>
      <c r="H40" s="19"/>
      <c r="I40" s="6"/>
    </row>
    <row r="41" spans="1:9" ht="15" customHeight="1">
      <c r="A41" s="1" t="s">
        <v>35</v>
      </c>
      <c r="B41" s="16"/>
      <c r="C41" s="16"/>
      <c r="D41" s="16"/>
      <c r="E41" s="16">
        <v>-993</v>
      </c>
      <c r="F41" s="16"/>
      <c r="G41" s="16"/>
      <c r="H41" s="16"/>
      <c r="I41" s="6"/>
    </row>
    <row r="42" spans="1:9" ht="15" customHeight="1">
      <c r="A42" s="1" t="s">
        <v>36</v>
      </c>
      <c r="B42" s="16"/>
      <c r="C42" s="16"/>
      <c r="D42" s="16"/>
      <c r="E42" s="16">
        <v>-15</v>
      </c>
      <c r="F42" s="16"/>
      <c r="G42" s="16"/>
      <c r="H42" s="16"/>
      <c r="I42" s="6"/>
    </row>
    <row r="43" spans="1:9" ht="15" customHeight="1">
      <c r="A43" s="1" t="s">
        <v>37</v>
      </c>
      <c r="B43" s="16"/>
      <c r="C43" s="16"/>
      <c r="D43" s="16"/>
      <c r="E43" s="16">
        <v>60</v>
      </c>
      <c r="F43" s="16"/>
      <c r="G43" s="16"/>
      <c r="H43" s="16"/>
      <c r="I43" s="6"/>
    </row>
    <row r="44" spans="1:9" ht="15" customHeight="1">
      <c r="A44" s="29"/>
      <c r="B44" s="30"/>
      <c r="C44" s="30"/>
      <c r="D44" s="30"/>
      <c r="E44" s="30"/>
      <c r="F44" s="30"/>
      <c r="G44" s="30"/>
      <c r="H44" s="30"/>
      <c r="I44" s="6"/>
    </row>
    <row r="45" spans="1:9" ht="15" customHeight="1">
      <c r="A45" s="28" t="s">
        <v>38</v>
      </c>
      <c r="B45" s="16"/>
      <c r="C45" s="16"/>
      <c r="D45" s="16"/>
      <c r="E45" s="16"/>
      <c r="F45" s="16"/>
      <c r="G45" s="16"/>
      <c r="H45" s="16"/>
      <c r="I45" s="6"/>
    </row>
    <row r="46" spans="1:9" ht="15" customHeight="1">
      <c r="A46" s="1" t="s">
        <v>39</v>
      </c>
      <c r="B46" s="16"/>
      <c r="C46" s="16">
        <v>8</v>
      </c>
      <c r="D46" s="16">
        <f>C46+B46</f>
        <v>8</v>
      </c>
      <c r="E46" s="16">
        <v>42</v>
      </c>
      <c r="F46" s="16"/>
      <c r="G46" s="16"/>
      <c r="H46" s="16"/>
      <c r="I46" s="6"/>
    </row>
    <row r="47" spans="1:9" ht="15" customHeight="1">
      <c r="A47" s="1" t="s">
        <v>40</v>
      </c>
      <c r="B47" s="16"/>
      <c r="C47" s="16"/>
      <c r="D47" s="16"/>
      <c r="E47" s="16">
        <v>55</v>
      </c>
      <c r="F47" s="16"/>
      <c r="G47" s="16"/>
      <c r="H47" s="16"/>
      <c r="I47" s="6"/>
    </row>
    <row r="48" spans="1:9" ht="15" customHeight="1">
      <c r="A48" s="1" t="s">
        <v>41</v>
      </c>
      <c r="B48" s="16"/>
      <c r="C48" s="16"/>
      <c r="D48" s="16"/>
      <c r="E48" s="16">
        <v>1</v>
      </c>
      <c r="F48" s="16"/>
      <c r="G48" s="16"/>
      <c r="H48" s="16"/>
      <c r="I48" s="6"/>
    </row>
    <row r="49" spans="1:9" ht="15" customHeight="1">
      <c r="A49" s="21" t="s">
        <v>42</v>
      </c>
      <c r="B49" s="16"/>
      <c r="C49" s="16"/>
      <c r="D49" s="16"/>
      <c r="E49" s="16">
        <v>21.6</v>
      </c>
      <c r="F49" s="16"/>
      <c r="G49" s="16"/>
      <c r="H49" s="16"/>
      <c r="I49" s="6"/>
    </row>
    <row r="50" spans="1:9" ht="15" customHeight="1">
      <c r="A50" s="1" t="s">
        <v>43</v>
      </c>
      <c r="B50" s="16"/>
      <c r="C50" s="16"/>
      <c r="D50" s="16"/>
      <c r="E50" s="16">
        <v>100</v>
      </c>
      <c r="F50" s="16"/>
      <c r="G50" s="16"/>
      <c r="H50" s="16"/>
      <c r="I50" s="6"/>
    </row>
    <row r="51" spans="1:9" ht="15" customHeight="1">
      <c r="A51" s="1" t="s">
        <v>44</v>
      </c>
      <c r="B51" s="16"/>
      <c r="C51" s="16"/>
      <c r="D51" s="16"/>
      <c r="E51" s="16">
        <v>-10</v>
      </c>
      <c r="F51" s="16"/>
      <c r="G51" s="16"/>
      <c r="H51" s="16"/>
      <c r="I51" s="6"/>
    </row>
    <row r="52" spans="1:9" ht="15" customHeight="1">
      <c r="A52" s="29"/>
      <c r="B52" s="30"/>
      <c r="C52" s="30"/>
      <c r="D52" s="30"/>
      <c r="E52" s="30"/>
      <c r="F52" s="30"/>
      <c r="G52" s="30"/>
      <c r="H52" s="30"/>
      <c r="I52" s="6"/>
    </row>
    <row r="53" spans="1:9" ht="15" customHeight="1">
      <c r="A53" s="28" t="s">
        <v>45</v>
      </c>
      <c r="B53" s="16"/>
      <c r="C53" s="16"/>
      <c r="D53" s="16"/>
      <c r="E53" s="16"/>
      <c r="F53" s="16"/>
      <c r="G53" s="16"/>
      <c r="H53" s="16"/>
      <c r="I53" s="6"/>
    </row>
    <row r="54" spans="1:9" ht="15" customHeight="1">
      <c r="A54" s="21" t="s">
        <v>46</v>
      </c>
      <c r="B54" s="16"/>
      <c r="C54" s="16">
        <v>6.5</v>
      </c>
      <c r="D54" s="16">
        <f>C54+B54</f>
        <v>6.5</v>
      </c>
      <c r="E54" s="16"/>
      <c r="F54" s="16"/>
      <c r="G54" s="16"/>
      <c r="H54" s="16"/>
      <c r="I54" s="6"/>
    </row>
    <row r="55" spans="1:9" ht="15" customHeight="1">
      <c r="A55" s="21" t="s">
        <v>47</v>
      </c>
      <c r="B55" s="16"/>
      <c r="C55" s="16">
        <v>2</v>
      </c>
      <c r="D55" s="16">
        <f>C55+B55</f>
        <v>2</v>
      </c>
      <c r="E55" s="16"/>
      <c r="F55" s="16"/>
      <c r="G55" s="16"/>
      <c r="H55" s="16"/>
      <c r="I55" s="6"/>
    </row>
    <row r="56" spans="1:9" ht="15" customHeight="1">
      <c r="A56" s="21" t="s">
        <v>48</v>
      </c>
      <c r="B56" s="16"/>
      <c r="C56" s="16">
        <v>37</v>
      </c>
      <c r="D56" s="16">
        <f>C56+B56</f>
        <v>37</v>
      </c>
      <c r="E56" s="16"/>
      <c r="F56" s="16"/>
      <c r="G56" s="16"/>
      <c r="H56" s="16"/>
      <c r="I56" s="6"/>
    </row>
    <row r="57" spans="1:9" ht="15" customHeight="1">
      <c r="A57" s="21" t="s">
        <v>49</v>
      </c>
      <c r="B57" s="16"/>
      <c r="C57" s="16">
        <v>20</v>
      </c>
      <c r="D57" s="16">
        <f>C57+B57</f>
        <v>20</v>
      </c>
      <c r="E57" s="16"/>
      <c r="F57" s="16"/>
      <c r="G57" s="16"/>
      <c r="H57" s="16"/>
      <c r="I57" s="6"/>
    </row>
    <row r="58" spans="1:9" ht="15" customHeight="1">
      <c r="A58" s="21"/>
      <c r="B58" s="16"/>
      <c r="C58" s="16"/>
      <c r="D58" s="16"/>
      <c r="E58" s="16"/>
      <c r="F58" s="16"/>
      <c r="G58" s="16"/>
      <c r="H58" s="16"/>
      <c r="I58" s="6"/>
    </row>
    <row r="59" spans="1:9" ht="15" customHeight="1">
      <c r="A59" s="28" t="s">
        <v>50</v>
      </c>
      <c r="B59" s="16"/>
      <c r="C59" s="16"/>
      <c r="D59" s="16"/>
      <c r="E59" s="16"/>
      <c r="F59" s="16"/>
      <c r="G59" s="16"/>
      <c r="H59" s="16"/>
      <c r="I59" s="6"/>
    </row>
    <row r="60" spans="1:9" ht="15" customHeight="1">
      <c r="A60" s="21" t="s">
        <v>51</v>
      </c>
      <c r="B60" s="16"/>
      <c r="C60" s="16"/>
      <c r="D60" s="16"/>
      <c r="E60" s="16">
        <v>190</v>
      </c>
      <c r="F60" s="16"/>
      <c r="G60" s="16"/>
      <c r="H60" s="16"/>
      <c r="I60" s="6"/>
    </row>
    <row r="61" spans="1:9" ht="15" customHeight="1">
      <c r="A61" s="31"/>
      <c r="B61" s="32"/>
      <c r="C61" s="32"/>
      <c r="D61" s="32"/>
      <c r="E61" s="32"/>
      <c r="F61" s="32"/>
      <c r="G61" s="32"/>
      <c r="H61" s="32"/>
      <c r="I61" s="9"/>
    </row>
    <row r="62" spans="1:9" ht="15" customHeight="1">
      <c r="B62" s="16"/>
      <c r="C62" s="16"/>
      <c r="D62" s="16"/>
      <c r="E62" s="16"/>
      <c r="F62" s="16"/>
      <c r="G62" s="16"/>
      <c r="H62" s="16"/>
      <c r="I62" s="6"/>
    </row>
    <row r="63" spans="1:9" ht="15" customHeight="1">
      <c r="A63" s="2" t="s">
        <v>52</v>
      </c>
      <c r="B63" s="16"/>
      <c r="C63" s="16"/>
      <c r="D63" s="16"/>
      <c r="E63" s="16"/>
      <c r="F63" s="16"/>
      <c r="G63" s="16"/>
      <c r="H63" s="16"/>
      <c r="I63" s="6"/>
    </row>
    <row r="64" spans="1:9" ht="15" customHeight="1">
      <c r="A64" s="20"/>
      <c r="B64" s="16"/>
      <c r="C64" s="16"/>
      <c r="D64" s="16"/>
      <c r="E64" s="16"/>
      <c r="F64" s="16"/>
      <c r="G64" s="16"/>
      <c r="H64" s="16"/>
      <c r="I64" s="6"/>
    </row>
    <row r="65" spans="1:9" ht="15" customHeight="1">
      <c r="A65" s="1" t="s">
        <v>53</v>
      </c>
      <c r="B65" s="16"/>
      <c r="C65" s="16">
        <v>-92.7</v>
      </c>
      <c r="D65" s="16">
        <f t="shared" ref="D65:D89" si="1">C65+B65</f>
        <v>-92.7</v>
      </c>
      <c r="E65" s="16"/>
      <c r="F65" s="16">
        <v>92.7</v>
      </c>
      <c r="G65" s="16"/>
      <c r="H65" s="16">
        <f t="shared" ref="H65:H89" si="2">F65+G65</f>
        <v>92.7</v>
      </c>
      <c r="I65" s="6"/>
    </row>
    <row r="66" spans="1:9" ht="15" customHeight="1">
      <c r="A66" s="1" t="s">
        <v>54</v>
      </c>
      <c r="B66" s="16"/>
      <c r="C66" s="16"/>
      <c r="D66" s="16"/>
      <c r="E66" s="16"/>
      <c r="F66" s="16">
        <v>6820.4269999999997</v>
      </c>
      <c r="G66" s="16">
        <v>6921.9930000000004</v>
      </c>
      <c r="H66" s="16">
        <f t="shared" si="2"/>
        <v>13742.42</v>
      </c>
      <c r="I66" s="6"/>
    </row>
    <row r="67" spans="1:9" ht="15" customHeight="1">
      <c r="A67" s="1" t="s">
        <v>55</v>
      </c>
      <c r="B67" s="16"/>
      <c r="C67" s="16"/>
      <c r="D67" s="16"/>
      <c r="E67" s="16"/>
      <c r="F67" s="16">
        <v>6</v>
      </c>
      <c r="G67" s="16">
        <v>50</v>
      </c>
      <c r="H67" s="16">
        <f t="shared" si="2"/>
        <v>56</v>
      </c>
      <c r="I67" s="6"/>
    </row>
    <row r="68" spans="1:9" ht="15" customHeight="1">
      <c r="A68" s="1" t="s">
        <v>56</v>
      </c>
      <c r="B68" s="16"/>
      <c r="C68" s="16"/>
      <c r="D68" s="16"/>
      <c r="E68" s="16"/>
      <c r="F68" s="16"/>
      <c r="G68" s="16">
        <v>-98</v>
      </c>
      <c r="H68" s="16">
        <f t="shared" si="2"/>
        <v>-98</v>
      </c>
      <c r="I68" s="6"/>
    </row>
    <row r="69" spans="1:9" ht="15" customHeight="1">
      <c r="A69" s="1" t="s">
        <v>57</v>
      </c>
      <c r="B69" s="16"/>
      <c r="C69" s="16"/>
      <c r="D69" s="16"/>
      <c r="E69" s="16">
        <v>-20</v>
      </c>
      <c r="F69" s="16"/>
      <c r="G69" s="16">
        <v>20</v>
      </c>
      <c r="H69" s="16">
        <f t="shared" si="2"/>
        <v>20</v>
      </c>
      <c r="I69" s="6"/>
    </row>
    <row r="70" spans="1:9" ht="15" customHeight="1">
      <c r="A70" s="21" t="s">
        <v>58</v>
      </c>
      <c r="B70" s="16"/>
      <c r="C70" s="16"/>
      <c r="D70" s="16"/>
      <c r="E70" s="16">
        <v>-31</v>
      </c>
      <c r="F70" s="16"/>
      <c r="G70" s="16">
        <v>31</v>
      </c>
      <c r="H70" s="16">
        <f t="shared" si="2"/>
        <v>31</v>
      </c>
      <c r="I70" s="6"/>
    </row>
    <row r="71" spans="1:9" ht="15" customHeight="1">
      <c r="A71" s="21" t="s">
        <v>59</v>
      </c>
      <c r="B71" s="16"/>
      <c r="C71" s="16">
        <v>10.8</v>
      </c>
      <c r="D71" s="16">
        <f t="shared" si="1"/>
        <v>10.8</v>
      </c>
      <c r="E71" s="16"/>
      <c r="F71" s="16"/>
      <c r="G71" s="16"/>
      <c r="H71" s="16">
        <f t="shared" si="2"/>
        <v>0</v>
      </c>
      <c r="I71" s="6"/>
    </row>
    <row r="72" spans="1:9" ht="15" customHeight="1">
      <c r="A72" s="33" t="s">
        <v>60</v>
      </c>
      <c r="B72" s="16"/>
      <c r="C72" s="16"/>
      <c r="D72" s="16">
        <f t="shared" si="1"/>
        <v>0</v>
      </c>
      <c r="E72" s="16"/>
      <c r="F72" s="34">
        <v>342.8</v>
      </c>
      <c r="G72" s="16"/>
      <c r="H72" s="16">
        <f t="shared" si="2"/>
        <v>342.8</v>
      </c>
      <c r="I72" s="6"/>
    </row>
    <row r="73" spans="1:9" ht="15" customHeight="1">
      <c r="A73" s="21" t="s">
        <v>61</v>
      </c>
      <c r="B73" s="16"/>
      <c r="C73" s="16"/>
      <c r="D73" s="16">
        <f t="shared" si="1"/>
        <v>0</v>
      </c>
      <c r="E73" s="16"/>
      <c r="F73" s="16"/>
      <c r="G73" s="16">
        <v>-20</v>
      </c>
      <c r="H73" s="16">
        <f t="shared" si="2"/>
        <v>-20</v>
      </c>
      <c r="I73" s="6"/>
    </row>
    <row r="74" spans="1:9" ht="15" customHeight="1">
      <c r="A74" s="21" t="s">
        <v>62</v>
      </c>
      <c r="B74" s="16"/>
      <c r="C74" s="16"/>
      <c r="D74" s="16">
        <f t="shared" si="1"/>
        <v>0</v>
      </c>
      <c r="E74" s="16">
        <v>45</v>
      </c>
      <c r="F74" s="16"/>
      <c r="G74" s="16"/>
      <c r="H74" s="16">
        <f t="shared" si="2"/>
        <v>0</v>
      </c>
      <c r="I74" s="6"/>
    </row>
    <row r="75" spans="1:9" ht="29.1">
      <c r="A75" s="1" t="s">
        <v>63</v>
      </c>
      <c r="B75" s="16"/>
      <c r="C75" s="16">
        <v>63.79</v>
      </c>
      <c r="D75" s="16">
        <f t="shared" si="1"/>
        <v>63.79</v>
      </c>
      <c r="E75" s="16"/>
      <c r="F75" s="16"/>
      <c r="G75" s="16"/>
      <c r="H75" s="16">
        <f t="shared" si="2"/>
        <v>0</v>
      </c>
      <c r="I75" s="6"/>
    </row>
    <row r="76" spans="1:9">
      <c r="A76" s="1" t="s">
        <v>64</v>
      </c>
      <c r="B76" s="16"/>
      <c r="C76" s="16"/>
      <c r="D76" s="16">
        <f t="shared" si="1"/>
        <v>0</v>
      </c>
      <c r="E76" s="16"/>
      <c r="F76" s="16"/>
      <c r="G76" s="16"/>
      <c r="H76" s="16">
        <f t="shared" si="2"/>
        <v>0</v>
      </c>
      <c r="I76" s="6"/>
    </row>
    <row r="77" spans="1:9">
      <c r="A77" s="1" t="s">
        <v>65</v>
      </c>
      <c r="B77" s="16"/>
      <c r="C77" s="16"/>
      <c r="D77" s="16">
        <f t="shared" si="1"/>
        <v>0</v>
      </c>
      <c r="E77" s="16">
        <f>190-190</f>
        <v>0</v>
      </c>
      <c r="F77" s="16"/>
      <c r="G77" s="16"/>
      <c r="H77" s="16">
        <f t="shared" si="2"/>
        <v>0</v>
      </c>
      <c r="I77" s="6"/>
    </row>
    <row r="78" spans="1:9">
      <c r="A78" s="1" t="s">
        <v>66</v>
      </c>
      <c r="B78" s="16"/>
      <c r="C78" s="16">
        <v>5590.1549999999997</v>
      </c>
      <c r="D78" s="16">
        <f t="shared" si="1"/>
        <v>5590.1549999999997</v>
      </c>
      <c r="E78" s="16"/>
      <c r="F78" s="16">
        <v>-5590.1549999999997</v>
      </c>
      <c r="G78" s="16"/>
      <c r="H78" s="16">
        <f t="shared" si="2"/>
        <v>-5590.1549999999997</v>
      </c>
      <c r="I78" s="6"/>
    </row>
    <row r="79" spans="1:9">
      <c r="A79" s="1" t="s">
        <v>67</v>
      </c>
      <c r="B79" s="16"/>
      <c r="C79" s="16">
        <v>-170.09800000000001</v>
      </c>
      <c r="D79" s="16">
        <f t="shared" si="1"/>
        <v>-170.09800000000001</v>
      </c>
      <c r="E79" s="16"/>
      <c r="F79" s="16"/>
      <c r="G79" s="16"/>
      <c r="H79" s="16">
        <f t="shared" si="2"/>
        <v>0</v>
      </c>
      <c r="I79" s="6"/>
    </row>
    <row r="80" spans="1:9">
      <c r="A80" s="1" t="s">
        <v>68</v>
      </c>
      <c r="B80" s="16"/>
      <c r="C80" s="16"/>
      <c r="D80" s="16">
        <f t="shared" si="1"/>
        <v>0</v>
      </c>
      <c r="E80" s="16">
        <v>4793.5330000000004</v>
      </c>
      <c r="F80" s="16"/>
      <c r="G80" s="16">
        <v>-4793.5330000000004</v>
      </c>
      <c r="H80" s="16">
        <f t="shared" si="2"/>
        <v>-4793.5330000000004</v>
      </c>
      <c r="I80" s="6"/>
    </row>
    <row r="81" spans="1:9">
      <c r="A81" s="1" t="s">
        <v>69</v>
      </c>
      <c r="B81" s="16"/>
      <c r="C81" s="16">
        <v>1048</v>
      </c>
      <c r="D81" s="16">
        <f t="shared" si="1"/>
        <v>1048</v>
      </c>
      <c r="E81" s="16"/>
      <c r="F81" s="16"/>
      <c r="G81" s="16"/>
      <c r="H81" s="16">
        <f t="shared" si="2"/>
        <v>0</v>
      </c>
      <c r="I81" s="6"/>
    </row>
    <row r="82" spans="1:9">
      <c r="A82" s="1" t="s">
        <v>70</v>
      </c>
      <c r="B82" s="16"/>
      <c r="C82" s="16">
        <v>786</v>
      </c>
      <c r="D82" s="16">
        <f t="shared" si="1"/>
        <v>786</v>
      </c>
      <c r="E82" s="16"/>
      <c r="F82" s="16">
        <v>966.42100000000005</v>
      </c>
      <c r="G82" s="16">
        <v>-2179.46</v>
      </c>
      <c r="H82" s="16">
        <f t="shared" si="2"/>
        <v>-1213.039</v>
      </c>
      <c r="I82" s="6"/>
    </row>
    <row r="83" spans="1:9">
      <c r="A83" s="1" t="s">
        <v>71</v>
      </c>
      <c r="B83" s="16">
        <v>21.774999999999999</v>
      </c>
      <c r="C83" s="16"/>
      <c r="D83" s="16">
        <f t="shared" si="1"/>
        <v>21.774999999999999</v>
      </c>
      <c r="E83" s="16"/>
      <c r="F83" s="16"/>
      <c r="G83" s="16"/>
      <c r="H83" s="16">
        <f t="shared" si="2"/>
        <v>0</v>
      </c>
      <c r="I83" s="6"/>
    </row>
    <row r="84" spans="1:9">
      <c r="A84" s="1" t="s">
        <v>72</v>
      </c>
      <c r="B84" s="16">
        <v>12.5</v>
      </c>
      <c r="C84" s="16">
        <v>12.5</v>
      </c>
      <c r="D84" s="16">
        <f t="shared" si="1"/>
        <v>25</v>
      </c>
      <c r="E84" s="16"/>
      <c r="F84" s="16"/>
      <c r="G84" s="16"/>
      <c r="H84" s="16">
        <f t="shared" si="2"/>
        <v>0</v>
      </c>
      <c r="I84" s="6"/>
    </row>
    <row r="85" spans="1:9">
      <c r="A85" s="1" t="s">
        <v>73</v>
      </c>
      <c r="B85" s="16"/>
      <c r="C85" s="16"/>
      <c r="D85" s="16">
        <f t="shared" si="1"/>
        <v>0</v>
      </c>
      <c r="E85" s="16">
        <v>-116</v>
      </c>
      <c r="F85" s="16"/>
      <c r="G85" s="16"/>
      <c r="H85" s="16">
        <f t="shared" si="2"/>
        <v>0</v>
      </c>
      <c r="I85" s="6"/>
    </row>
    <row r="86" spans="1:9">
      <c r="A86" s="1" t="s">
        <v>74</v>
      </c>
      <c r="B86" s="16"/>
      <c r="C86" s="16"/>
      <c r="D86" s="16">
        <f t="shared" si="1"/>
        <v>0</v>
      </c>
      <c r="E86" s="16">
        <v>100</v>
      </c>
      <c r="F86" s="16"/>
      <c r="G86" s="16"/>
      <c r="H86" s="16">
        <f t="shared" si="2"/>
        <v>0</v>
      </c>
      <c r="I86" s="6"/>
    </row>
    <row r="87" spans="1:9">
      <c r="A87" s="1" t="s">
        <v>75</v>
      </c>
      <c r="B87" s="16"/>
      <c r="C87" s="16"/>
      <c r="D87" s="16">
        <f t="shared" si="1"/>
        <v>0</v>
      </c>
      <c r="E87" s="16"/>
      <c r="F87" s="16"/>
      <c r="G87" s="16">
        <v>-287</v>
      </c>
      <c r="H87" s="16">
        <f t="shared" si="2"/>
        <v>-287</v>
      </c>
      <c r="I87" s="6"/>
    </row>
    <row r="88" spans="1:9">
      <c r="A88" s="1" t="s">
        <v>76</v>
      </c>
      <c r="B88" s="16"/>
      <c r="C88" s="16">
        <v>8.1</v>
      </c>
      <c r="D88" s="16">
        <f t="shared" si="1"/>
        <v>8.1</v>
      </c>
      <c r="E88" s="16">
        <v>-2.7</v>
      </c>
      <c r="F88" s="16"/>
      <c r="G88" s="16"/>
      <c r="H88" s="16">
        <f t="shared" si="2"/>
        <v>0</v>
      </c>
      <c r="I88" s="6"/>
    </row>
    <row r="89" spans="1:9">
      <c r="A89" s="1" t="s">
        <v>77</v>
      </c>
      <c r="B89" s="16"/>
      <c r="C89" s="16"/>
      <c r="D89" s="16">
        <f t="shared" si="1"/>
        <v>0</v>
      </c>
      <c r="E89" s="16"/>
      <c r="F89" s="16">
        <v>24.661999999999999</v>
      </c>
      <c r="G89" s="16"/>
      <c r="H89" s="16">
        <f t="shared" si="2"/>
        <v>24.661999999999999</v>
      </c>
      <c r="I89" s="6"/>
    </row>
    <row r="90" spans="1:9">
      <c r="B90" s="16"/>
      <c r="C90" s="16"/>
      <c r="D90" s="16"/>
      <c r="E90" s="16"/>
      <c r="F90" s="16"/>
      <c r="G90" s="16"/>
      <c r="H90" s="16"/>
      <c r="I90" s="6"/>
    </row>
    <row r="91" spans="1:9">
      <c r="A91" s="35"/>
      <c r="B91" s="36"/>
      <c r="C91" s="36"/>
      <c r="D91" s="36"/>
      <c r="E91" s="36"/>
      <c r="F91" s="36"/>
      <c r="G91" s="36"/>
      <c r="H91" s="36"/>
      <c r="I91" s="6"/>
    </row>
    <row r="92" spans="1:9">
      <c r="A92" s="1" t="s">
        <v>78</v>
      </c>
      <c r="B92" s="16"/>
      <c r="C92" s="37">
        <v>72</v>
      </c>
      <c r="D92" s="16">
        <f t="shared" ref="D92:D116" si="3">C92+B92</f>
        <v>72</v>
      </c>
      <c r="E92" s="16">
        <v>341</v>
      </c>
      <c r="F92" s="16"/>
      <c r="G92" s="16"/>
      <c r="H92" s="16">
        <f t="shared" ref="H92:H113" si="4">F92+G92</f>
        <v>0</v>
      </c>
      <c r="I92" s="6"/>
    </row>
    <row r="93" spans="1:9">
      <c r="A93" s="1" t="s">
        <v>79</v>
      </c>
      <c r="B93" s="16"/>
      <c r="C93" s="37">
        <v>268</v>
      </c>
      <c r="D93" s="16">
        <f t="shared" si="3"/>
        <v>268</v>
      </c>
      <c r="E93" s="16"/>
      <c r="F93" s="16"/>
      <c r="G93" s="16"/>
      <c r="H93" s="16">
        <f t="shared" si="4"/>
        <v>0</v>
      </c>
      <c r="I93" s="6"/>
    </row>
    <row r="94" spans="1:9">
      <c r="A94" s="1" t="s">
        <v>80</v>
      </c>
      <c r="B94" s="16"/>
      <c r="C94" s="37">
        <f>51.445-51.445</f>
        <v>0</v>
      </c>
      <c r="D94" s="16">
        <f t="shared" si="3"/>
        <v>0</v>
      </c>
      <c r="E94" s="16"/>
      <c r="F94" s="16"/>
      <c r="G94" s="16"/>
      <c r="H94" s="16">
        <f t="shared" si="4"/>
        <v>0</v>
      </c>
      <c r="I94" s="6"/>
    </row>
    <row r="95" spans="1:9">
      <c r="A95" s="1" t="s">
        <v>81</v>
      </c>
      <c r="B95" s="16"/>
      <c r="C95" s="37">
        <v>58.99</v>
      </c>
      <c r="D95" s="16">
        <f t="shared" si="3"/>
        <v>58.99</v>
      </c>
      <c r="E95" s="16">
        <v>27</v>
      </c>
      <c r="F95" s="16"/>
      <c r="G95" s="16"/>
      <c r="H95" s="16">
        <f t="shared" si="4"/>
        <v>0</v>
      </c>
      <c r="I95" s="6"/>
    </row>
    <row r="96" spans="1:9">
      <c r="A96" s="1" t="s">
        <v>82</v>
      </c>
      <c r="B96" s="16"/>
      <c r="C96" s="37">
        <v>198</v>
      </c>
      <c r="D96" s="16">
        <f t="shared" si="3"/>
        <v>198</v>
      </c>
      <c r="E96" s="16"/>
      <c r="F96" s="16"/>
      <c r="G96" s="16"/>
      <c r="H96" s="16">
        <f t="shared" si="4"/>
        <v>0</v>
      </c>
      <c r="I96" s="6"/>
    </row>
    <row r="97" spans="1:9">
      <c r="A97" s="1" t="s">
        <v>83</v>
      </c>
      <c r="B97" s="16"/>
      <c r="C97" s="16"/>
      <c r="D97" s="16">
        <f t="shared" si="3"/>
        <v>0</v>
      </c>
      <c r="E97" s="16">
        <v>935</v>
      </c>
      <c r="F97" s="16"/>
      <c r="G97" s="16"/>
      <c r="H97" s="16">
        <f t="shared" si="4"/>
        <v>0</v>
      </c>
      <c r="I97" s="6"/>
    </row>
    <row r="98" spans="1:9">
      <c r="A98" s="1" t="s">
        <v>84</v>
      </c>
      <c r="B98" s="16"/>
      <c r="C98" s="16"/>
      <c r="D98" s="16">
        <f t="shared" si="3"/>
        <v>0</v>
      </c>
      <c r="E98" s="16">
        <v>90</v>
      </c>
      <c r="F98" s="16"/>
      <c r="G98" s="16"/>
      <c r="H98" s="16">
        <f t="shared" si="4"/>
        <v>0</v>
      </c>
      <c r="I98" s="6"/>
    </row>
    <row r="99" spans="1:9">
      <c r="A99" s="1" t="s">
        <v>85</v>
      </c>
      <c r="B99" s="16"/>
      <c r="C99" s="16"/>
      <c r="D99" s="16">
        <f t="shared" si="3"/>
        <v>0</v>
      </c>
      <c r="E99" s="16">
        <v>28</v>
      </c>
      <c r="F99" s="16"/>
      <c r="G99" s="16"/>
      <c r="H99" s="16">
        <f t="shared" si="4"/>
        <v>0</v>
      </c>
      <c r="I99" s="6"/>
    </row>
    <row r="100" spans="1:9">
      <c r="A100" s="1" t="s">
        <v>86</v>
      </c>
      <c r="B100" s="16"/>
      <c r="C100" s="16"/>
      <c r="D100" s="16">
        <f t="shared" si="3"/>
        <v>0</v>
      </c>
      <c r="E100" s="16">
        <v>-480</v>
      </c>
      <c r="F100" s="16"/>
      <c r="G100" s="16"/>
      <c r="H100" s="16">
        <f t="shared" si="4"/>
        <v>0</v>
      </c>
      <c r="I100" s="6"/>
    </row>
    <row r="101" spans="1:9">
      <c r="A101" s="1" t="s">
        <v>87</v>
      </c>
      <c r="B101" s="16"/>
      <c r="C101" s="16"/>
      <c r="D101" s="16">
        <f t="shared" si="3"/>
        <v>0</v>
      </c>
      <c r="E101" s="16">
        <v>-0.75</v>
      </c>
      <c r="F101" s="16"/>
      <c r="G101" s="16"/>
      <c r="H101" s="16">
        <f t="shared" si="4"/>
        <v>0</v>
      </c>
      <c r="I101" s="6"/>
    </row>
    <row r="102" spans="1:9">
      <c r="A102" s="1" t="s">
        <v>88</v>
      </c>
      <c r="B102" s="16"/>
      <c r="C102" s="16">
        <v>100</v>
      </c>
      <c r="D102" s="16">
        <f t="shared" si="3"/>
        <v>100</v>
      </c>
      <c r="E102" s="16"/>
      <c r="F102" s="16"/>
      <c r="G102" s="16"/>
      <c r="H102" s="16">
        <f t="shared" si="4"/>
        <v>0</v>
      </c>
      <c r="I102" s="6"/>
    </row>
    <row r="103" spans="1:9">
      <c r="A103" s="1" t="s">
        <v>89</v>
      </c>
      <c r="B103" s="16"/>
      <c r="C103" s="16">
        <v>270</v>
      </c>
      <c r="D103" s="16">
        <f t="shared" si="3"/>
        <v>270</v>
      </c>
      <c r="E103" s="16"/>
      <c r="F103" s="16"/>
      <c r="G103" s="16"/>
      <c r="H103" s="16">
        <f t="shared" si="4"/>
        <v>0</v>
      </c>
      <c r="I103" s="6"/>
    </row>
    <row r="104" spans="1:9" ht="29.1">
      <c r="A104" s="1" t="s">
        <v>90</v>
      </c>
      <c r="B104" s="16"/>
      <c r="C104" s="16"/>
      <c r="D104" s="16">
        <f t="shared" si="3"/>
        <v>0</v>
      </c>
      <c r="E104" s="16"/>
      <c r="F104" s="16">
        <v>0.63900000000000001</v>
      </c>
      <c r="G104" s="16">
        <v>550.21299999999997</v>
      </c>
      <c r="H104" s="16">
        <f t="shared" si="4"/>
        <v>550.85199999999998</v>
      </c>
      <c r="I104" s="6"/>
    </row>
    <row r="105" spans="1:9" ht="29.1">
      <c r="A105" s="1" t="s">
        <v>90</v>
      </c>
      <c r="B105" s="16"/>
      <c r="C105" s="16"/>
      <c r="D105" s="16">
        <f t="shared" si="3"/>
        <v>0</v>
      </c>
      <c r="E105" s="16"/>
      <c r="F105" s="16"/>
      <c r="G105" s="16">
        <v>300</v>
      </c>
      <c r="H105" s="16">
        <f t="shared" si="4"/>
        <v>300</v>
      </c>
      <c r="I105" s="6"/>
    </row>
    <row r="106" spans="1:9" ht="43.5">
      <c r="A106" s="1" t="s">
        <v>91</v>
      </c>
      <c r="B106" s="16"/>
      <c r="C106" s="16"/>
      <c r="D106" s="16">
        <f t="shared" si="3"/>
        <v>0</v>
      </c>
      <c r="E106" s="16"/>
      <c r="F106" s="16"/>
      <c r="G106" s="16">
        <v>5</v>
      </c>
      <c r="H106" s="16">
        <f t="shared" si="4"/>
        <v>5</v>
      </c>
      <c r="I106" s="6"/>
    </row>
    <row r="107" spans="1:9">
      <c r="A107" s="1" t="s">
        <v>92</v>
      </c>
      <c r="B107" s="16"/>
      <c r="C107" s="16"/>
      <c r="D107" s="16"/>
      <c r="E107" s="16"/>
      <c r="F107" s="16">
        <v>0.34</v>
      </c>
      <c r="G107" s="16">
        <v>0.34</v>
      </c>
      <c r="H107" s="16">
        <f t="shared" si="4"/>
        <v>0.68</v>
      </c>
      <c r="I107" s="6"/>
    </row>
    <row r="108" spans="1:9">
      <c r="A108" s="1" t="s">
        <v>93</v>
      </c>
      <c r="B108" s="16"/>
      <c r="C108" s="16"/>
      <c r="D108" s="16">
        <f t="shared" si="3"/>
        <v>0</v>
      </c>
      <c r="E108" s="16"/>
      <c r="F108" s="16">
        <v>5</v>
      </c>
      <c r="G108" s="16"/>
      <c r="H108" s="16">
        <f t="shared" si="4"/>
        <v>5</v>
      </c>
      <c r="I108" s="6"/>
    </row>
    <row r="109" spans="1:9">
      <c r="A109" s="1" t="s">
        <v>94</v>
      </c>
      <c r="B109" s="16">
        <v>-9.5500000000000007</v>
      </c>
      <c r="C109" s="16">
        <v>-149.30699999999999</v>
      </c>
      <c r="D109" s="16">
        <f t="shared" si="3"/>
        <v>-158.857</v>
      </c>
      <c r="E109" s="16"/>
      <c r="F109" s="16"/>
      <c r="G109" s="16"/>
      <c r="H109" s="16">
        <f t="shared" si="4"/>
        <v>0</v>
      </c>
      <c r="I109" s="6"/>
    </row>
    <row r="110" spans="1:9">
      <c r="A110" s="1" t="s">
        <v>95</v>
      </c>
      <c r="B110" s="16">
        <v>9.86</v>
      </c>
      <c r="C110" s="16">
        <v>163.86099999999999</v>
      </c>
      <c r="D110" s="16">
        <f t="shared" si="3"/>
        <v>173.721</v>
      </c>
      <c r="E110">
        <v>199</v>
      </c>
      <c r="F110" s="16"/>
      <c r="G110" s="16"/>
      <c r="H110" s="16">
        <f t="shared" si="4"/>
        <v>0</v>
      </c>
      <c r="I110" s="6"/>
    </row>
    <row r="111" spans="1:9">
      <c r="A111" s="1" t="s">
        <v>96</v>
      </c>
      <c r="B111" s="16">
        <v>5.76</v>
      </c>
      <c r="C111" s="16">
        <v>-5.76</v>
      </c>
      <c r="D111" s="16">
        <f t="shared" si="3"/>
        <v>0</v>
      </c>
      <c r="E111" s="16"/>
      <c r="F111" s="16"/>
      <c r="G111" s="16"/>
      <c r="H111" s="16">
        <f t="shared" si="4"/>
        <v>0</v>
      </c>
      <c r="I111" s="6"/>
    </row>
    <row r="112" spans="1:9">
      <c r="A112" s="1" t="s">
        <v>97</v>
      </c>
      <c r="B112" s="16"/>
      <c r="C112" s="16">
        <v>-35</v>
      </c>
      <c r="D112" s="16">
        <f t="shared" si="3"/>
        <v>-35</v>
      </c>
      <c r="E112" s="16">
        <v>35</v>
      </c>
      <c r="F112" s="16"/>
      <c r="G112" s="16"/>
      <c r="H112" s="16">
        <f t="shared" si="4"/>
        <v>0</v>
      </c>
      <c r="I112" s="6"/>
    </row>
    <row r="113" spans="1:9">
      <c r="A113" s="1" t="s">
        <v>98</v>
      </c>
      <c r="B113" s="16">
        <v>-0.3</v>
      </c>
      <c r="C113" s="16"/>
      <c r="D113" s="16">
        <f t="shared" si="3"/>
        <v>-0.3</v>
      </c>
      <c r="E113" s="16"/>
      <c r="F113" s="16"/>
      <c r="G113" s="16"/>
      <c r="H113" s="16">
        <f t="shared" si="4"/>
        <v>0</v>
      </c>
      <c r="I113" s="6"/>
    </row>
    <row r="114" spans="1:9">
      <c r="A114" s="1" t="s">
        <v>99</v>
      </c>
      <c r="B114" s="16"/>
      <c r="C114" s="16">
        <v>-61.9</v>
      </c>
      <c r="D114" s="16">
        <f t="shared" si="3"/>
        <v>-61.9</v>
      </c>
      <c r="E114" s="16">
        <v>-2072.056</v>
      </c>
      <c r="F114" s="16"/>
      <c r="G114" s="16"/>
      <c r="H114" s="16"/>
      <c r="I114" s="6"/>
    </row>
    <row r="115" spans="1:9">
      <c r="A115" s="1" t="s">
        <v>100</v>
      </c>
      <c r="B115" s="16"/>
      <c r="C115" s="16">
        <v>-80</v>
      </c>
      <c r="D115" s="16">
        <f t="shared" si="3"/>
        <v>-80</v>
      </c>
      <c r="E115" s="16">
        <v>80</v>
      </c>
      <c r="F115" s="16"/>
      <c r="G115" s="16"/>
      <c r="H115" s="16"/>
      <c r="I115" s="6"/>
    </row>
    <row r="116" spans="1:9">
      <c r="A116" s="1" t="s">
        <v>101</v>
      </c>
      <c r="B116" s="16"/>
      <c r="C116" s="16"/>
      <c r="D116" s="16">
        <f t="shared" si="3"/>
        <v>0</v>
      </c>
      <c r="E116" s="16">
        <v>1.5</v>
      </c>
      <c r="F116" s="16"/>
      <c r="G116" s="16"/>
      <c r="H116" s="16"/>
      <c r="I116" s="6"/>
    </row>
    <row r="117" spans="1:9" ht="15" customHeight="1">
      <c r="A117" s="29"/>
      <c r="B117" s="30"/>
      <c r="C117" s="30"/>
      <c r="D117" s="30"/>
      <c r="E117" s="38"/>
      <c r="F117" s="30"/>
      <c r="G117" s="30"/>
      <c r="H117" s="30"/>
      <c r="I117" s="6"/>
    </row>
    <row r="118" spans="1:9" ht="15" customHeight="1">
      <c r="A118" s="2" t="s">
        <v>102</v>
      </c>
      <c r="B118" s="16"/>
      <c r="C118" s="16"/>
      <c r="D118" s="16"/>
      <c r="E118" s="16"/>
      <c r="F118" s="16"/>
      <c r="G118" s="16"/>
      <c r="H118" s="16"/>
      <c r="I118" s="6"/>
    </row>
    <row r="119" spans="1:9" ht="15" customHeight="1">
      <c r="A119" s="2"/>
      <c r="B119" s="16"/>
      <c r="C119" s="16"/>
      <c r="D119" s="16"/>
      <c r="E119" s="16"/>
      <c r="F119" s="16"/>
      <c r="G119" s="16"/>
      <c r="H119" s="16"/>
      <c r="I119" s="6"/>
    </row>
    <row r="120" spans="1:9" ht="15" customHeight="1">
      <c r="A120" s="28" t="s">
        <v>103</v>
      </c>
      <c r="B120" s="16"/>
      <c r="C120" s="16"/>
      <c r="D120" s="16"/>
      <c r="E120" s="16"/>
      <c r="F120" s="16"/>
      <c r="G120" s="16"/>
      <c r="H120" s="16"/>
      <c r="I120" s="6"/>
    </row>
    <row r="121" spans="1:9" ht="15" customHeight="1">
      <c r="A121" s="1" t="s">
        <v>104</v>
      </c>
      <c r="B121" s="16"/>
      <c r="C121" s="16">
        <v>0.439</v>
      </c>
      <c r="D121" s="16">
        <f t="shared" ref="D121:D156" si="5">C121+B121</f>
        <v>0.439</v>
      </c>
      <c r="E121" s="16"/>
      <c r="F121" s="16"/>
      <c r="G121" s="16"/>
      <c r="H121" s="16">
        <f t="shared" ref="H121:H135" si="6">F121+G121</f>
        <v>0</v>
      </c>
      <c r="I121" s="6"/>
    </row>
    <row r="122" spans="1:9" ht="15" customHeight="1">
      <c r="A122" s="1" t="s">
        <v>105</v>
      </c>
      <c r="B122" s="16"/>
      <c r="C122" s="16"/>
      <c r="D122" s="16">
        <f t="shared" si="5"/>
        <v>0</v>
      </c>
      <c r="E122" s="16">
        <v>7.25</v>
      </c>
      <c r="F122" s="16"/>
      <c r="G122" s="16"/>
      <c r="H122" s="16">
        <f t="shared" si="6"/>
        <v>0</v>
      </c>
      <c r="I122" s="6"/>
    </row>
    <row r="123" spans="1:9" ht="15" customHeight="1">
      <c r="A123" s="1" t="s">
        <v>106</v>
      </c>
      <c r="B123" s="16"/>
      <c r="C123" s="16"/>
      <c r="D123" s="16">
        <f t="shared" si="5"/>
        <v>0</v>
      </c>
      <c r="E123" s="16">
        <v>253</v>
      </c>
      <c r="F123" s="16"/>
      <c r="G123" s="16"/>
      <c r="H123" s="16">
        <f t="shared" si="6"/>
        <v>0</v>
      </c>
      <c r="I123" s="6"/>
    </row>
    <row r="124" spans="1:9" ht="15" customHeight="1">
      <c r="A124" s="1" t="s">
        <v>107</v>
      </c>
      <c r="B124" s="16"/>
      <c r="C124" s="16">
        <v>5</v>
      </c>
      <c r="D124" s="16">
        <f t="shared" si="5"/>
        <v>5</v>
      </c>
      <c r="E124" s="16"/>
      <c r="F124" s="16"/>
      <c r="G124" s="16"/>
      <c r="H124" s="16">
        <f t="shared" si="6"/>
        <v>0</v>
      </c>
      <c r="I124" s="6"/>
    </row>
    <row r="125" spans="1:9" ht="15" customHeight="1">
      <c r="A125" s="1" t="s">
        <v>108</v>
      </c>
      <c r="B125" s="16"/>
      <c r="C125" s="16"/>
      <c r="D125" s="16">
        <f t="shared" si="5"/>
        <v>0</v>
      </c>
      <c r="E125" s="16">
        <v>-38.1</v>
      </c>
      <c r="F125" s="16"/>
      <c r="G125" s="16"/>
      <c r="H125" s="16">
        <f t="shared" si="6"/>
        <v>0</v>
      </c>
      <c r="I125" s="6"/>
    </row>
    <row r="126" spans="1:9" ht="15" customHeight="1">
      <c r="A126" s="1" t="s">
        <v>109</v>
      </c>
      <c r="B126" s="16">
        <v>4</v>
      </c>
      <c r="C126" s="16">
        <v>-4</v>
      </c>
      <c r="D126" s="16">
        <f t="shared" si="5"/>
        <v>0</v>
      </c>
      <c r="E126" s="16"/>
      <c r="F126" s="16"/>
      <c r="G126" s="16"/>
      <c r="H126" s="16">
        <f t="shared" si="6"/>
        <v>0</v>
      </c>
      <c r="I126" s="6"/>
    </row>
    <row r="127" spans="1:9" ht="15" customHeight="1">
      <c r="A127" s="33" t="s">
        <v>110</v>
      </c>
      <c r="B127" s="16"/>
      <c r="C127" s="16">
        <f>5000/1000000</f>
        <v>5.0000000000000001E-3</v>
      </c>
      <c r="D127" s="16">
        <f t="shared" si="5"/>
        <v>5.0000000000000001E-3</v>
      </c>
      <c r="E127" s="16"/>
      <c r="F127" s="16"/>
      <c r="G127" s="16"/>
      <c r="H127" s="16">
        <f t="shared" si="6"/>
        <v>0</v>
      </c>
      <c r="I127" s="6"/>
    </row>
    <row r="128" spans="1:9" ht="15" customHeight="1">
      <c r="A128" s="1" t="s">
        <v>111</v>
      </c>
      <c r="B128" s="16"/>
      <c r="C128" s="16">
        <f>13000/1000000</f>
        <v>1.2999999999999999E-2</v>
      </c>
      <c r="D128" s="16">
        <f t="shared" si="5"/>
        <v>1.2999999999999999E-2</v>
      </c>
      <c r="E128" s="16"/>
      <c r="F128" s="16"/>
      <c r="G128" s="16"/>
      <c r="H128" s="16">
        <f t="shared" si="6"/>
        <v>0</v>
      </c>
      <c r="I128" s="6"/>
    </row>
    <row r="129" spans="1:9" ht="15" customHeight="1">
      <c r="A129" s="1" t="s">
        <v>112</v>
      </c>
      <c r="B129" s="16"/>
      <c r="C129" s="16"/>
      <c r="D129" s="16">
        <f t="shared" si="5"/>
        <v>0</v>
      </c>
      <c r="E129" s="16">
        <v>-28.7</v>
      </c>
      <c r="F129" s="16"/>
      <c r="G129" s="16"/>
      <c r="H129" s="16">
        <f t="shared" si="6"/>
        <v>0</v>
      </c>
      <c r="I129" s="6"/>
    </row>
    <row r="130" spans="1:9" ht="15" customHeight="1">
      <c r="A130" s="1" t="s">
        <v>113</v>
      </c>
      <c r="B130" s="16"/>
      <c r="C130" s="16"/>
      <c r="D130" s="16">
        <f t="shared" si="5"/>
        <v>0</v>
      </c>
      <c r="E130" s="16">
        <v>13.526999999999999</v>
      </c>
      <c r="F130" s="16"/>
      <c r="G130" s="16"/>
      <c r="H130" s="16">
        <f t="shared" si="6"/>
        <v>0</v>
      </c>
      <c r="I130" s="6"/>
    </row>
    <row r="131" spans="1:9" ht="15" customHeight="1">
      <c r="A131" s="1" t="s">
        <v>114</v>
      </c>
      <c r="B131" s="16"/>
      <c r="C131" s="16">
        <v>5</v>
      </c>
      <c r="D131" s="16">
        <f t="shared" si="5"/>
        <v>5</v>
      </c>
      <c r="E131" s="16"/>
      <c r="F131" s="16"/>
      <c r="G131" s="16"/>
      <c r="H131" s="16">
        <f t="shared" si="6"/>
        <v>0</v>
      </c>
      <c r="I131" s="6"/>
    </row>
    <row r="132" spans="1:9" ht="15" customHeight="1">
      <c r="A132" s="1" t="s">
        <v>115</v>
      </c>
      <c r="B132" s="16"/>
      <c r="C132" s="16">
        <v>0.55700000000000005</v>
      </c>
      <c r="D132" s="16">
        <f t="shared" si="5"/>
        <v>0.55700000000000005</v>
      </c>
      <c r="E132" s="16"/>
      <c r="F132" s="16"/>
      <c r="G132" s="16"/>
      <c r="H132" s="16">
        <f t="shared" si="6"/>
        <v>0</v>
      </c>
      <c r="I132" s="6"/>
    </row>
    <row r="133" spans="1:9" ht="15" customHeight="1">
      <c r="A133" s="1" t="s">
        <v>116</v>
      </c>
      <c r="B133" s="16"/>
      <c r="C133" s="16">
        <v>1.159</v>
      </c>
      <c r="D133" s="16">
        <f t="shared" si="5"/>
        <v>1.159</v>
      </c>
      <c r="E133" s="16"/>
      <c r="F133" s="16"/>
      <c r="G133" s="16"/>
      <c r="H133" s="16">
        <f t="shared" si="6"/>
        <v>0</v>
      </c>
      <c r="I133" s="6"/>
    </row>
    <row r="134" spans="1:9" ht="29.1">
      <c r="A134" s="1" t="s">
        <v>117</v>
      </c>
      <c r="B134" s="16"/>
      <c r="C134" s="16">
        <v>-0.157</v>
      </c>
      <c r="D134" s="16">
        <f t="shared" si="5"/>
        <v>-0.157</v>
      </c>
      <c r="E134" s="16"/>
      <c r="F134" s="16"/>
      <c r="G134" s="16"/>
      <c r="H134" s="16">
        <f t="shared" si="6"/>
        <v>0</v>
      </c>
      <c r="I134" s="6"/>
    </row>
    <row r="135" spans="1:9" ht="15" customHeight="1">
      <c r="A135" s="1" t="s">
        <v>118</v>
      </c>
      <c r="B135" s="16"/>
      <c r="C135" s="16"/>
      <c r="D135" s="16">
        <f t="shared" si="5"/>
        <v>0</v>
      </c>
      <c r="E135" s="16">
        <v>1</v>
      </c>
      <c r="F135" s="16"/>
      <c r="G135" s="16"/>
      <c r="H135" s="16">
        <f t="shared" si="6"/>
        <v>0</v>
      </c>
      <c r="I135" s="6"/>
    </row>
    <row r="136" spans="1:9" ht="15" customHeight="1">
      <c r="A136" s="1" t="s">
        <v>119</v>
      </c>
      <c r="B136" s="16"/>
      <c r="C136" s="16">
        <v>7.15</v>
      </c>
      <c r="D136" s="16">
        <f t="shared" si="5"/>
        <v>7.15</v>
      </c>
      <c r="E136" s="16"/>
      <c r="F136" s="16"/>
      <c r="G136" s="16"/>
      <c r="H136" s="16">
        <f>F136+G136</f>
        <v>0</v>
      </c>
      <c r="I136" s="6"/>
    </row>
    <row r="137" spans="1:9" ht="15" customHeight="1">
      <c r="A137" s="29"/>
      <c r="B137" s="30"/>
      <c r="C137" s="30"/>
      <c r="D137" s="30"/>
      <c r="E137" s="30"/>
      <c r="F137" s="30"/>
      <c r="G137" s="30"/>
      <c r="H137" s="30"/>
      <c r="I137" s="6"/>
    </row>
    <row r="138" spans="1:9" s="40" customFormat="1" ht="15" customHeight="1">
      <c r="A138" s="39" t="s">
        <v>120</v>
      </c>
      <c r="B138" s="16"/>
      <c r="C138" s="16">
        <f>2-2</f>
        <v>0</v>
      </c>
      <c r="D138" s="16">
        <f t="shared" si="5"/>
        <v>0</v>
      </c>
      <c r="E138" s="19"/>
      <c r="F138" s="19"/>
      <c r="G138" s="19"/>
      <c r="H138" s="16">
        <f t="shared" ref="H138:H157" si="7">F138+G138</f>
        <v>0</v>
      </c>
    </row>
    <row r="139" spans="1:9" s="40" customFormat="1" ht="15" customHeight="1">
      <c r="A139" s="39" t="s">
        <v>121</v>
      </c>
      <c r="B139" s="16"/>
      <c r="C139" s="16">
        <v>-0.08</v>
      </c>
      <c r="D139" s="16">
        <f t="shared" si="5"/>
        <v>-0.08</v>
      </c>
      <c r="E139" s="19"/>
      <c r="F139" s="19"/>
      <c r="G139" s="19"/>
      <c r="H139" s="16">
        <f t="shared" si="7"/>
        <v>0</v>
      </c>
    </row>
    <row r="140" spans="1:9" s="40" customFormat="1" ht="29.1">
      <c r="A140" s="39" t="s">
        <v>122</v>
      </c>
      <c r="B140" s="16"/>
      <c r="C140" s="16">
        <v>-0.27</v>
      </c>
      <c r="D140" s="16">
        <f t="shared" si="5"/>
        <v>-0.27</v>
      </c>
      <c r="E140" s="19"/>
      <c r="F140" s="19"/>
      <c r="G140" s="19"/>
      <c r="H140" s="16">
        <f t="shared" si="7"/>
        <v>0</v>
      </c>
    </row>
    <row r="141" spans="1:9" s="40" customFormat="1" ht="15" customHeight="1">
      <c r="A141" s="39" t="s">
        <v>123</v>
      </c>
      <c r="B141" s="16"/>
      <c r="C141" s="16">
        <v>-1.839</v>
      </c>
      <c r="D141" s="16">
        <f t="shared" si="5"/>
        <v>-1.839</v>
      </c>
      <c r="E141" s="19"/>
      <c r="F141" s="19"/>
      <c r="G141" s="19"/>
      <c r="H141" s="16">
        <f t="shared" si="7"/>
        <v>0</v>
      </c>
    </row>
    <row r="142" spans="1:9" s="40" customFormat="1" ht="29.1">
      <c r="A142" s="39" t="s">
        <v>124</v>
      </c>
      <c r="B142" s="16"/>
      <c r="C142" s="16">
        <v>-0.08</v>
      </c>
      <c r="D142" s="16">
        <f t="shared" si="5"/>
        <v>-0.08</v>
      </c>
      <c r="E142" s="19"/>
      <c r="F142" s="19"/>
      <c r="G142" s="19"/>
      <c r="H142" s="16">
        <f t="shared" si="7"/>
        <v>0</v>
      </c>
    </row>
    <row r="143" spans="1:9" s="40" customFormat="1" ht="29.1">
      <c r="A143" s="39" t="s">
        <v>125</v>
      </c>
      <c r="B143" s="16"/>
      <c r="C143" s="16">
        <v>-0.2</v>
      </c>
      <c r="D143" s="16">
        <f t="shared" si="5"/>
        <v>-0.2</v>
      </c>
      <c r="E143" s="19"/>
      <c r="F143" s="19"/>
      <c r="G143" s="19"/>
      <c r="H143" s="16">
        <f t="shared" si="7"/>
        <v>0</v>
      </c>
    </row>
    <row r="144" spans="1:9" s="40" customFormat="1" ht="29.1">
      <c r="A144" s="39" t="s">
        <v>126</v>
      </c>
      <c r="B144" s="16">
        <v>-0.11700000000000001</v>
      </c>
      <c r="C144" s="16">
        <v>0</v>
      </c>
      <c r="D144" s="16">
        <f t="shared" si="5"/>
        <v>-0.11700000000000001</v>
      </c>
      <c r="E144" s="19"/>
      <c r="F144" s="19"/>
      <c r="G144" s="19"/>
      <c r="H144" s="16">
        <f t="shared" si="7"/>
        <v>0</v>
      </c>
    </row>
    <row r="145" spans="1:9" s="40" customFormat="1" ht="29.1">
      <c r="A145" s="39" t="s">
        <v>127</v>
      </c>
      <c r="B145" s="16"/>
      <c r="C145" s="16">
        <v>-0.81100000000000005</v>
      </c>
      <c r="D145" s="16">
        <f t="shared" si="5"/>
        <v>-0.81100000000000005</v>
      </c>
      <c r="E145" s="19"/>
      <c r="F145" s="19"/>
      <c r="G145" s="19"/>
      <c r="H145" s="16">
        <f t="shared" si="7"/>
        <v>0</v>
      </c>
    </row>
    <row r="146" spans="1:9" s="40" customFormat="1" ht="29.1">
      <c r="A146" s="39" t="s">
        <v>128</v>
      </c>
      <c r="B146" s="16"/>
      <c r="C146" s="16">
        <v>6</v>
      </c>
      <c r="D146" s="16">
        <f t="shared" si="5"/>
        <v>6</v>
      </c>
      <c r="E146" s="19"/>
      <c r="F146" s="19"/>
      <c r="G146" s="19"/>
      <c r="H146" s="16">
        <f t="shared" si="7"/>
        <v>0</v>
      </c>
    </row>
    <row r="147" spans="1:9" s="40" customFormat="1" ht="29.1">
      <c r="A147" s="39" t="s">
        <v>129</v>
      </c>
      <c r="B147" s="16"/>
      <c r="C147" s="16">
        <v>71.8</v>
      </c>
      <c r="D147" s="16">
        <f t="shared" si="5"/>
        <v>71.8</v>
      </c>
      <c r="E147" s="19"/>
      <c r="F147" s="19"/>
      <c r="G147" s="19"/>
      <c r="H147" s="16">
        <f t="shared" si="7"/>
        <v>0</v>
      </c>
    </row>
    <row r="148" spans="1:9" s="40" customFormat="1">
      <c r="A148" s="39" t="s">
        <v>130</v>
      </c>
      <c r="B148" s="16"/>
      <c r="C148" s="16">
        <v>0</v>
      </c>
      <c r="D148" s="16">
        <f t="shared" si="5"/>
        <v>0</v>
      </c>
      <c r="E148" s="37">
        <v>0.45</v>
      </c>
      <c r="F148" s="19"/>
      <c r="G148" s="19"/>
      <c r="H148" s="16">
        <f t="shared" si="7"/>
        <v>0</v>
      </c>
    </row>
    <row r="149" spans="1:9" s="40" customFormat="1" ht="29.1">
      <c r="A149" s="39" t="s">
        <v>131</v>
      </c>
      <c r="B149" s="16"/>
      <c r="C149" s="16">
        <v>0</v>
      </c>
      <c r="D149" s="16">
        <f t="shared" si="5"/>
        <v>0</v>
      </c>
      <c r="E149" s="37">
        <v>-2</v>
      </c>
      <c r="F149" s="19"/>
      <c r="G149" s="19"/>
      <c r="H149" s="16">
        <f t="shared" si="7"/>
        <v>0</v>
      </c>
    </row>
    <row r="150" spans="1:9" s="40" customFormat="1">
      <c r="A150" s="39" t="s">
        <v>132</v>
      </c>
      <c r="B150" s="16"/>
      <c r="C150" s="16">
        <v>0</v>
      </c>
      <c r="D150" s="16">
        <f t="shared" si="5"/>
        <v>0</v>
      </c>
      <c r="E150" s="37">
        <v>-0.32</v>
      </c>
      <c r="F150" s="19"/>
      <c r="G150" s="19"/>
      <c r="H150" s="16">
        <f t="shared" si="7"/>
        <v>0</v>
      </c>
    </row>
    <row r="151" spans="1:9" s="40" customFormat="1">
      <c r="A151" s="39" t="s">
        <v>133</v>
      </c>
      <c r="B151" s="16"/>
      <c r="C151" s="16">
        <v>0</v>
      </c>
      <c r="D151" s="16">
        <f t="shared" si="5"/>
        <v>0</v>
      </c>
      <c r="E151" s="37">
        <v>0.25</v>
      </c>
      <c r="F151" s="19"/>
      <c r="G151" s="19"/>
      <c r="H151" s="16">
        <f t="shared" si="7"/>
        <v>0</v>
      </c>
    </row>
    <row r="152" spans="1:9" s="40" customFormat="1">
      <c r="A152" s="39" t="s">
        <v>134</v>
      </c>
      <c r="B152" s="16"/>
      <c r="C152" s="16">
        <v>-8.0000000000000002E-3</v>
      </c>
      <c r="D152" s="16">
        <f t="shared" si="5"/>
        <v>-8.0000000000000002E-3</v>
      </c>
      <c r="E152" s="19"/>
      <c r="F152" s="19"/>
      <c r="G152" s="19"/>
      <c r="H152" s="16">
        <f t="shared" si="7"/>
        <v>0</v>
      </c>
    </row>
    <row r="153" spans="1:9" s="40" customFormat="1">
      <c r="A153" s="39" t="s">
        <v>135</v>
      </c>
      <c r="B153" s="16"/>
      <c r="C153" s="16">
        <v>-1.4</v>
      </c>
      <c r="D153" s="16">
        <f t="shared" si="5"/>
        <v>-1.4</v>
      </c>
      <c r="E153" s="19"/>
      <c r="F153" s="19"/>
      <c r="G153" s="19"/>
      <c r="H153" s="16">
        <f t="shared" si="7"/>
        <v>0</v>
      </c>
    </row>
    <row r="154" spans="1:9" s="40" customFormat="1">
      <c r="A154" s="39" t="s">
        <v>136</v>
      </c>
      <c r="B154" s="16"/>
      <c r="C154" s="16">
        <v>-4</v>
      </c>
      <c r="D154" s="16">
        <f t="shared" si="5"/>
        <v>-4</v>
      </c>
      <c r="E154" s="19"/>
      <c r="F154" s="19"/>
      <c r="G154" s="19"/>
      <c r="H154" s="16">
        <f t="shared" si="7"/>
        <v>0</v>
      </c>
    </row>
    <row r="155" spans="1:9" s="40" customFormat="1" ht="29.1">
      <c r="A155" s="39" t="s">
        <v>137</v>
      </c>
      <c r="B155" s="16"/>
      <c r="C155" s="16">
        <v>7.4999999999999997E-2</v>
      </c>
      <c r="D155" s="16">
        <f t="shared" si="5"/>
        <v>7.4999999999999997E-2</v>
      </c>
      <c r="E155" s="19"/>
      <c r="F155" s="19"/>
      <c r="G155" s="19"/>
      <c r="H155" s="16">
        <f t="shared" si="7"/>
        <v>0</v>
      </c>
    </row>
    <row r="156" spans="1:9" s="40" customFormat="1">
      <c r="A156" s="39" t="s">
        <v>138</v>
      </c>
      <c r="B156" s="16"/>
      <c r="C156" s="16">
        <v>0.83599999999999997</v>
      </c>
      <c r="D156" s="16">
        <f t="shared" si="5"/>
        <v>0.83599999999999997</v>
      </c>
      <c r="E156" s="19"/>
      <c r="F156" s="19"/>
      <c r="G156" s="19"/>
      <c r="H156" s="16">
        <f t="shared" si="7"/>
        <v>0</v>
      </c>
    </row>
    <row r="157" spans="1:9" s="40" customFormat="1">
      <c r="A157" s="14"/>
      <c r="B157" s="16"/>
      <c r="C157" s="16"/>
      <c r="D157" s="16">
        <f>C157+B157</f>
        <v>0</v>
      </c>
      <c r="E157" s="19"/>
      <c r="F157" s="19"/>
      <c r="G157" s="19"/>
      <c r="H157" s="16">
        <f t="shared" si="7"/>
        <v>0</v>
      </c>
    </row>
    <row r="158" spans="1:9" ht="15" customHeight="1">
      <c r="B158" s="16"/>
      <c r="C158" s="16"/>
      <c r="D158" s="16"/>
      <c r="E158" s="16"/>
      <c r="F158" s="16"/>
      <c r="G158" s="16"/>
      <c r="H158" s="16"/>
      <c r="I158" s="6"/>
    </row>
    <row r="159" spans="1:9" ht="15" customHeight="1">
      <c r="A159" s="41" t="s">
        <v>139</v>
      </c>
      <c r="B159" s="42">
        <f>B30+SUM(B34:B157)</f>
        <v>305.928</v>
      </c>
      <c r="C159" s="42">
        <f>C30+SUM(C34:C157)</f>
        <v>11278.868</v>
      </c>
      <c r="D159" s="42">
        <f>D30+SUM(D34:D156)</f>
        <v>11584.796</v>
      </c>
      <c r="E159" s="42">
        <f>E30+SUM(E34:E157)</f>
        <v>14696.084000000001</v>
      </c>
      <c r="F159" s="42">
        <f>F30+SUM(F34:F157)</f>
        <v>2668.8340000000003</v>
      </c>
      <c r="G159" s="42">
        <f>G30+SUM(G34:G157)</f>
        <v>500.55299999999994</v>
      </c>
      <c r="H159" s="42">
        <f>H30+SUM(H34:H157)</f>
        <v>3169.3869999999988</v>
      </c>
      <c r="I159" s="43"/>
    </row>
    <row r="160" spans="1:9" ht="15" thickBot="1">
      <c r="B160" s="44"/>
      <c r="C160" s="44"/>
      <c r="D160" s="44"/>
      <c r="E160" s="16"/>
      <c r="F160" s="16"/>
      <c r="G160" s="16"/>
      <c r="H160" s="16"/>
    </row>
    <row r="161" spans="1:8" ht="15" thickBot="1">
      <c r="A161" s="46" t="s">
        <v>140</v>
      </c>
      <c r="B161" s="47">
        <f>B159-B9</f>
        <v>43.927999999999997</v>
      </c>
      <c r="C161" s="47">
        <f>C159-C9</f>
        <v>8438.8680000000004</v>
      </c>
      <c r="D161" s="49">
        <f>D159-D9</f>
        <v>8482.7960000000003</v>
      </c>
      <c r="E161" s="50">
        <f>E159-E9</f>
        <v>3278.0840000000007</v>
      </c>
      <c r="F161" s="45"/>
      <c r="G161" s="45"/>
      <c r="H161" s="45"/>
    </row>
    <row r="162" spans="1:8">
      <c r="B162" s="45"/>
      <c r="C162" s="45"/>
      <c r="D162" s="45"/>
      <c r="E162" s="45"/>
      <c r="F162" s="45"/>
      <c r="G162" s="45"/>
      <c r="H162" s="45"/>
    </row>
    <row r="164" spans="1:8">
      <c r="F164" s="47"/>
      <c r="G164" s="47"/>
      <c r="H164" s="47"/>
    </row>
    <row r="168" spans="1:8">
      <c r="B168" s="48"/>
      <c r="C168" s="48"/>
      <c r="D168" s="48"/>
      <c r="E168" s="48"/>
      <c r="F168" s="48"/>
      <c r="G168" s="48"/>
      <c r="H168" s="48"/>
    </row>
    <row r="169" spans="1:8">
      <c r="C169" s="48"/>
      <c r="D169" s="48"/>
    </row>
  </sheetData>
  <mergeCells count="1">
    <mergeCell ref="D4:E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2B3E4C5C7C9B4C82D337094C2F76C0" ma:contentTypeVersion="51" ma:contentTypeDescription="Create a new document." ma:contentTypeScope="" ma:versionID="5a3ea53450f69bfebbad4d0c20e5ea16">
  <xsd:schema xmlns:xsd="http://www.w3.org/2001/XMLSchema" xmlns:xs="http://www.w3.org/2001/XMLSchema" xmlns:p="http://schemas.microsoft.com/office/2006/metadata/properties" xmlns:ns2="434d0541-f668-4057-bf54-94d656514af3" xmlns:ns3="0606af38-29d8-407d-826d-7a0cb9d9f4ed" xmlns:ns4="4600776d-0a3c-44b4-bff2-0ceaafb13046" xmlns:ns5="c86d72e2-090a-4e7d-987e-218d8a0db591" xmlns:ns6="6ab18433-7710-49bd-9bb4-0bb85747556a" targetNamespace="http://schemas.microsoft.com/office/2006/metadata/properties" ma:root="true" ma:fieldsID="278805011da31296e73c87e71150457f" ns2:_="" ns3:_="" ns4:_="" ns5:_="" ns6:_="">
    <xsd:import namespace="434d0541-f668-4057-bf54-94d656514af3"/>
    <xsd:import namespace="0606af38-29d8-407d-826d-7a0cb9d9f4ed"/>
    <xsd:import namespace="4600776d-0a3c-44b4-bff2-0ceaafb13046"/>
    <xsd:import namespace="c86d72e2-090a-4e7d-987e-218d8a0db591"/>
    <xsd:import namespace="6ab18433-7710-49bd-9bb4-0bb85747556a"/>
    <xsd:element name="properties">
      <xsd:complexType>
        <xsd:sequence>
          <xsd:element name="documentManagement">
            <xsd:complexType>
              <xsd:all>
                <xsd:element ref="ns2:Additional_x0020_category" minOccurs="0"/>
                <xsd:element ref="ns2:Circulation_x0020_Date" minOccurs="0"/>
                <xsd:element ref="ns2:Meeting_x0020_Date" minOccurs="0"/>
                <xsd:element ref="ns2:Status_x0020_of_x0020_correspondence" minOccurs="0"/>
                <xsd:element ref="ns4:DateReceived" minOccurs="0"/>
                <xsd:element ref="ns4:EndofSessionDate" minOccurs="0"/>
                <xsd:element ref="ns3:Visit" minOccurs="0"/>
                <xsd:element ref="ns2:Document_x0020_Status" minOccurs="0"/>
                <xsd:element ref="ns2:Brief_x0020_status" minOccurs="0"/>
                <xsd:element ref="ns2:Publication_x0020_Date" minOccurs="0"/>
                <xsd:element ref="ns2:Allocated_x0020_to" minOccurs="0"/>
                <xsd:element ref="ns3:Specialist_x0020_Adviser" minOccurs="0"/>
                <xsd:element ref="ns3:Witness" minOccurs="0"/>
                <xsd:element ref="ns2:Notes0" minOccurs="0"/>
                <xsd:element ref="ns2:Useful_x0020_Docs" minOccurs="0"/>
                <xsd:element ref="ns2:Deadline" minOccurs="0"/>
                <xsd:element ref="ns2:Date" minOccurs="0"/>
                <xsd:element ref="ns2:Related_x0020_Document" minOccurs="0"/>
                <xsd:element ref="ns2:Department" minOccurs="0"/>
                <xsd:element ref="ns4:TransfertoArchives" minOccurs="0"/>
                <xsd:element ref="ns4:DateSent" minOccurs="0"/>
                <xsd:element ref="ns4:RecordNumber" minOccurs="0"/>
                <xsd:element ref="ns4:e6f926d7f5b14a74bee86c3452d91372" minOccurs="0"/>
                <xsd:element ref="ns5:ja5e4d000da44b5490ce6b4249309924" minOccurs="0"/>
                <xsd:element ref="ns3:Visit_x003a_Start_x0020_Time" minOccurs="0"/>
                <xsd:element ref="ns3:Visit_x003a_End_x0020_Time" minOccurs="0"/>
                <xsd:element ref="ns2:n78ca1497cf6442fb3babdda785c85ae" minOccurs="0"/>
                <xsd:element ref="ns3:Witness_x003a_First_x0020_Name" minOccurs="0"/>
                <xsd:element ref="ns3:Witness_x003a_Full_x0020_Name" minOccurs="0"/>
                <xsd:element ref="ns3:Witness_x003a_Job_x0020_Title" minOccurs="0"/>
                <xsd:element ref="ns6:_dlc_DocIdUrl" minOccurs="0"/>
                <xsd:element ref="ns2:j3dc9349b3384741bd6025ba1321f3a9" minOccurs="0"/>
                <xsd:element ref="ns4:c4838c65c76546ae93d5703426802f7f" minOccurs="0"/>
                <xsd:element ref="ns4:TaxCatchAll" minOccurs="0"/>
                <xsd:element ref="ns4:TaxCatchAllLabel" minOccurs="0"/>
                <xsd:element ref="ns3:Specialist_x0020_Adviser_x003a_First_x0020_Name" minOccurs="0"/>
                <xsd:element ref="ns4:j6c5b17cd04246da82e5604daf08bc68" minOccurs="0"/>
                <xsd:element ref="ns3:Specialist_x0020_Adviser_x003a_Full_x0020_Name" minOccurs="0"/>
                <xsd:element ref="ns4:g3ef09377e3444258679b6035a1ff93a" minOccurs="0"/>
                <xsd:element ref="ns6:_dlc_DocIdPersistId" minOccurs="0"/>
                <xsd:element ref="ns4:cd0fc526a5c840319a97fd94028e9904" minOccurs="0"/>
                <xsd:element ref="ns6:_dlc_DocId" minOccurs="0"/>
                <xsd:element ref="ns2:MediaServiceMetadata" minOccurs="0"/>
                <xsd:element ref="ns2:MediaServiceFastMetadata" minOccurs="0"/>
                <xsd:element ref="ns2:Type_x0020_of_x0020_correspondence" minOccurs="0"/>
                <xsd:element ref="ns2:MediaServiceAutoTags" minOccurs="0"/>
                <xsd:element ref="ns2:MediaServiceDateTaken" minOccurs="0"/>
                <xsd:element ref="ns6:SharedWithUsers" minOccurs="0"/>
                <xsd:element ref="ns6:SharedWithDetail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tzob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4d0541-f668-4057-bf54-94d656514af3" elementFormDefault="qualified">
    <xsd:import namespace="http://schemas.microsoft.com/office/2006/documentManagement/types"/>
    <xsd:import namespace="http://schemas.microsoft.com/office/infopath/2007/PartnerControls"/>
    <xsd:element name="Additional_x0020_category" ma:index="3" nillable="true" ma:displayName="Additional category" ma:internalName="Additional_x0020_category">
      <xsd:simpleType>
        <xsd:restriction base="dms:Text">
          <xsd:maxLength value="255"/>
        </xsd:restriction>
      </xsd:simpleType>
    </xsd:element>
    <xsd:element name="Circulation_x0020_Date" ma:index="6" nillable="true" ma:displayName="Circulation Date" ma:format="DateOnly" ma:internalName="Circulation_x0020_Date">
      <xsd:simpleType>
        <xsd:restriction base="dms:DateTime"/>
      </xsd:simpleType>
    </xsd:element>
    <xsd:element name="Meeting_x0020_Date" ma:index="7" nillable="true" ma:displayName="Meeting Date" ma:format="DateOnly" ma:indexed="true" ma:internalName="Meeting_x0020_Date">
      <xsd:simpleType>
        <xsd:restriction base="dms:DateTime"/>
      </xsd:simpleType>
    </xsd:element>
    <xsd:element name="Status_x0020_of_x0020_correspondence" ma:index="8" nillable="true" ma:displayName="Correspondence Status" ma:format="Dropdown" ma:internalName="Status_x0020_of_x0020_correspondence">
      <xsd:simpleType>
        <xsd:union memberTypes="dms:Text">
          <xsd:simpleType>
            <xsd:restriction base="dms:Choice">
              <xsd:enumeration value="Received - no action needed"/>
              <xsd:enumeration value="Received - allocated for action"/>
              <xsd:enumeration value="Drafting response"/>
              <xsd:enumeration value="Draft response with Chair"/>
              <xsd:enumeration value="Circulated to Committee-no further action"/>
              <xsd:enumeration value="Awaiting Committee approval"/>
              <xsd:enumeration value="Holding response sent"/>
              <xsd:enumeration value="Answered by Committee Staff"/>
              <xsd:enumeration value="Chair's response sent"/>
            </xsd:restriction>
          </xsd:simpleType>
        </xsd:union>
      </xsd:simpleType>
    </xsd:element>
    <xsd:element name="Document_x0020_Status" ma:index="12" nillable="true" ma:displayName="Document Status" ma:format="Dropdown" ma:internalName="Document_x0020_Status">
      <xsd:simpleType>
        <xsd:restriction base="dms:Choice">
          <xsd:enumeration value="In Draft"/>
          <xsd:enumeration value="With Principal Clerk"/>
          <xsd:enumeration value="With Chair"/>
          <xsd:enumeration value="With Committee"/>
          <xsd:enumeration value="Agreed and to be Published"/>
          <xsd:enumeration value="Published"/>
        </xsd:restriction>
      </xsd:simpleType>
    </xsd:element>
    <xsd:element name="Brief_x0020_status" ma:index="13" nillable="true" ma:displayName="Brief status" ma:format="Dropdown" ma:internalName="Brief_x0020_status">
      <xsd:simpleType>
        <xsd:restriction base="dms:Choice">
          <xsd:enumeration value="in draft"/>
          <xsd:enumeration value="with Committee Clerk"/>
          <xsd:enumeration value="ready to be circulated"/>
          <xsd:enumeration value="circulated"/>
        </xsd:restriction>
      </xsd:simpleType>
    </xsd:element>
    <xsd:element name="Publication_x0020_Date" ma:index="14" nillable="true" ma:displayName="Publication Date" ma:format="DateOnly" ma:internalName="Publication_x0020_Date">
      <xsd:simpleType>
        <xsd:restriction base="dms:DateTime"/>
      </xsd:simpleType>
    </xsd:element>
    <xsd:element name="Allocated_x0020_to" ma:index="15" nillable="true" ma:displayName="Allocated to" ma:indexed="true" ma:SharePointGroup="0" ma:internalName="Allocated_x0020_to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0" ma:index="19" nillable="true" ma:displayName="Notes" ma:internalName="Notes0">
      <xsd:simpleType>
        <xsd:restriction base="dms:Note">
          <xsd:maxLength value="255"/>
        </xsd:restriction>
      </xsd:simpleType>
    </xsd:element>
    <xsd:element name="Useful_x0020_Docs" ma:index="20" nillable="true" ma:displayName="Useful Docs" ma:internalName="Useful_x0020_Doc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irculation page"/>
                  </xsd:restriction>
                </xsd:simpleType>
              </xsd:element>
            </xsd:sequence>
          </xsd:extension>
        </xsd:complexContent>
      </xsd:complexType>
    </xsd:element>
    <xsd:element name="Deadline" ma:index="21" nillable="true" ma:displayName="Deadline" ma:format="DateOnly" ma:internalName="Deadline">
      <xsd:simpleType>
        <xsd:restriction base="dms:DateTime"/>
      </xsd:simpleType>
    </xsd:element>
    <xsd:element name="Date" ma:index="22" nillable="true" ma:displayName="Date" ma:format="DateOnly" ma:internalName="Date">
      <xsd:simpleType>
        <xsd:restriction base="dms:DateTime"/>
      </xsd:simpleType>
    </xsd:element>
    <xsd:element name="Related_x0020_Document" ma:index="23" nillable="true" ma:displayName="Related Document" ma:format="Hyperlink" ma:internalName="Related_x0020_Documen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epartment" ma:index="24" nillable="true" ma:displayName="Department" ma:format="Dropdown" ma:internalName="Department">
      <xsd:simpleType>
        <xsd:restriction base="dms:Choice">
          <xsd:enumeration value="Business, Energy and Industrial Strategy"/>
          <xsd:enumeration value="Cabinet Office"/>
          <xsd:enumeration value="Communities and Local Government"/>
          <xsd:enumeration value="Culture, Media and Sport"/>
          <xsd:enumeration value="Defence"/>
          <xsd:enumeration value="Education"/>
          <xsd:enumeration value="Environment, Food and Rural Affairs"/>
          <xsd:enumeration value="Exiting the European Union"/>
          <xsd:enumeration value="Foreign and Commonwealth Office"/>
          <xsd:enumeration value="HM Treasury"/>
          <xsd:enumeration value="International Development"/>
          <xsd:enumeration value="International Trade"/>
          <xsd:enumeration value="Health"/>
          <xsd:enumeration value="HMRC"/>
          <xsd:enumeration value="Home Office"/>
          <xsd:enumeration value="Justice"/>
          <xsd:enumeration value="NHS England"/>
          <xsd:enumeration value="Transport"/>
          <xsd:enumeration value="Work and Pensions"/>
        </xsd:restriction>
      </xsd:simpleType>
    </xsd:element>
    <xsd:element name="n78ca1497cf6442fb3babdda785c85ae" ma:index="40" nillable="true" ma:taxonomy="true" ma:internalName="n78ca1497cf6442fb3babdda785c85ae" ma:taxonomyFieldName="Category" ma:displayName="Category" ma:indexed="true" ma:default="" ma:fieldId="{778ca149-7cf6-442f-b3ba-bdda785c85ae}" ma:sspId="eb37f91c-4bb8-4ab3-bc5a-cd8753815459" ma:termSetId="fdda81a6-47fd-48fa-9a20-6ed040d3b7b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3dc9349b3384741bd6025ba1321f3a9" ma:index="45" nillable="true" ma:taxonomy="true" ma:internalName="j3dc9349b3384741bd6025ba1321f3a9" ma:taxonomyFieldName="Circulation" ma:displayName="Circulation" ma:indexed="true" ma:default="" ma:fieldId="{33dc9349-b338-4741-bd60-25ba1321f3a9}" ma:sspId="eb37f91c-4bb8-4ab3-bc5a-cd8753815459" ma:termSetId="f0f3d9b7-bf02-42f5-b887-16455fa55310" ma:anchorId="6075679c-1e86-4f5c-8343-cf1f0bb0c4a9" ma:open="false" ma:isKeyword="false">
      <xsd:complexType>
        <xsd:sequence>
          <xsd:element ref="pc:Terms" minOccurs="0" maxOccurs="1"/>
        </xsd:sequence>
      </xsd:complexType>
    </xsd:element>
    <xsd:element name="MediaServiceMetadata" ma:index="5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5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Type_x0020_of_x0020_correspondence" ma:index="60" nillable="true" ma:displayName="Type of correspondence" ma:default="Not applicable" ma:format="Dropdown" ma:internalName="Type_x0020_of_x0020_correspondence">
      <xsd:simpleType>
        <xsd:restriction base="dms:Choice">
          <xsd:enumeration value="Chair's Correspondence"/>
          <xsd:enumeration value="Inquiry"/>
          <xsd:enumeration value="General"/>
          <xsd:enumeration value="Not applicable"/>
        </xsd:restriction>
      </xsd:simpleType>
    </xsd:element>
    <xsd:element name="MediaServiceAutoTags" ma:index="61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6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6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6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67" nillable="true" ma:displayName="MediaServiceGenerationTime" ma:hidden="true" ma:internalName="MediaServiceGenerationTime" ma:readOnly="true">
      <xsd:simpleType>
        <xsd:restriction base="dms:Text"/>
      </xsd:simpleType>
    </xsd:element>
    <xsd:element name="tzob" ma:index="68" nillable="true" ma:displayName="Person or Group" ma:list="UserInfo" ma:internalName="tzob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6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06af38-29d8-407d-826d-7a0cb9d9f4ed" elementFormDefault="qualified">
    <xsd:import namespace="http://schemas.microsoft.com/office/2006/documentManagement/types"/>
    <xsd:import namespace="http://schemas.microsoft.com/office/infopath/2007/PartnerControls"/>
    <xsd:element name="Visit" ma:index="11" nillable="true" ma:displayName="Visit" ma:list="{79445ad0-e296-4c0f-aeec-6aea6c449c49}" ma:internalName="Visit" ma:showField="Title" ma:web="0606af38-29d8-407d-826d-7a0cb9d9f4ed">
      <xsd:simpleType>
        <xsd:restriction base="dms:Lookup"/>
      </xsd:simpleType>
    </xsd:element>
    <xsd:element name="Specialist_x0020_Adviser" ma:index="17" nillable="true" ma:displayName="Specialist Adviser" ma:list="{5c1f0415-785d-48f7-a213-9215e3e2c586}" ma:internalName="Specialist_x0020_Adviser" ma:showField="Title" ma:web="0606af38-29d8-407d-826d-7a0cb9d9f4ed">
      <xsd:simpleType>
        <xsd:restriction base="dms:Lookup"/>
      </xsd:simpleType>
    </xsd:element>
    <xsd:element name="Witness" ma:index="18" nillable="true" ma:displayName="Witness" ma:list="{c1ba1dad-835e-4d29-a816-99c04a292f1a}" ma:internalName="Witness" ma:showField="Title" ma:web="0606af38-29d8-407d-826d-7a0cb9d9f4ed">
      <xsd:simpleType>
        <xsd:restriction base="dms:Lookup"/>
      </xsd:simpleType>
    </xsd:element>
    <xsd:element name="Visit_x003a_Start_x0020_Time" ma:index="38" nillable="true" ma:displayName="Visit:Start Time" ma:list="{79445ad0-e296-4c0f-aeec-6aea6c449c49}" ma:internalName="Visit_x003a_Start_x0020_Time" ma:readOnly="true" ma:showField="EventDate" ma:web="0606af38-29d8-407d-826d-7a0cb9d9f4ed">
      <xsd:simpleType>
        <xsd:restriction base="dms:Lookup"/>
      </xsd:simpleType>
    </xsd:element>
    <xsd:element name="Visit_x003a_End_x0020_Time" ma:index="39" nillable="true" ma:displayName="Visit:End Time" ma:list="{79445ad0-e296-4c0f-aeec-6aea6c449c49}" ma:internalName="Visit_x003a_End_x0020_Time" ma:readOnly="true" ma:showField="EndDate" ma:web="0606af38-29d8-407d-826d-7a0cb9d9f4ed">
      <xsd:simpleType>
        <xsd:restriction base="dms:Lookup"/>
      </xsd:simpleType>
    </xsd:element>
    <xsd:element name="Witness_x003a_First_x0020_Name" ma:index="41" nillable="true" ma:displayName="Witness:First Name" ma:list="{c1ba1dad-835e-4d29-a816-99c04a292f1a}" ma:internalName="Witness_x003a_First_x0020_Name" ma:readOnly="true" ma:showField="First_x0020_Name" ma:web="0606af38-29d8-407d-826d-7a0cb9d9f4ed">
      <xsd:simpleType>
        <xsd:restriction base="dms:Lookup"/>
      </xsd:simpleType>
    </xsd:element>
    <xsd:element name="Witness_x003a_Full_x0020_Name" ma:index="42" nillable="true" ma:displayName="Witness:Full Name" ma:list="{c1ba1dad-835e-4d29-a816-99c04a292f1a}" ma:internalName="Witness_x003a_Full_x0020_Name" ma:readOnly="true" ma:showField="Full_x0020_Name" ma:web="0606af38-29d8-407d-826d-7a0cb9d9f4ed">
      <xsd:simpleType>
        <xsd:restriction base="dms:Lookup"/>
      </xsd:simpleType>
    </xsd:element>
    <xsd:element name="Witness_x003a_Job_x0020_Title" ma:index="43" nillable="true" ma:displayName="Witness:Job Title" ma:list="{c1ba1dad-835e-4d29-a816-99c04a292f1a}" ma:internalName="Witness_x003a_Job_x0020_Title" ma:readOnly="true" ma:showField="Job_x0020_Title" ma:web="0606af38-29d8-407d-826d-7a0cb9d9f4ed">
      <xsd:simpleType>
        <xsd:restriction base="dms:Lookup"/>
      </xsd:simpleType>
    </xsd:element>
    <xsd:element name="Specialist_x0020_Adviser_x003a_First_x0020_Name" ma:index="49" nillable="true" ma:displayName="Specialist Adviser:First Name" ma:list="{5c1f0415-785d-48f7-a213-9215e3e2c586}" ma:internalName="Specialist_x0020_Adviser_x003a_First_x0020_Name" ma:readOnly="true" ma:showField="FirstName" ma:web="0606af38-29d8-407d-826d-7a0cb9d9f4ed">
      <xsd:simpleType>
        <xsd:restriction base="dms:Lookup"/>
      </xsd:simpleType>
    </xsd:element>
    <xsd:element name="Specialist_x0020_Adviser_x003a_Full_x0020_Name" ma:index="51" nillable="true" ma:displayName="Specialist Adviser:Full Name" ma:list="{5c1f0415-785d-48f7-a213-9215e3e2c586}" ma:internalName="Specialist_x0020_Adviser_x003a_Full_x0020_Name" ma:readOnly="true" ma:showField="FullName" ma:web="0606af38-29d8-407d-826d-7a0cb9d9f4ed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0776d-0a3c-44b4-bff2-0ceaafb13046" elementFormDefault="qualified">
    <xsd:import namespace="http://schemas.microsoft.com/office/2006/documentManagement/types"/>
    <xsd:import namespace="http://schemas.microsoft.com/office/infopath/2007/PartnerControls"/>
    <xsd:element name="DateReceived" ma:index="9" nillable="true" ma:displayName="Date Received" ma:format="DateTime" ma:internalName="DateReceived">
      <xsd:simpleType>
        <xsd:restriction base="dms:DateTime"/>
      </xsd:simpleType>
    </xsd:element>
    <xsd:element name="EndofSessionDate" ma:index="10" nillable="true" ma:displayName="End of Session Date" ma:format="DateOnly" ma:internalName="EndofSessionDate">
      <xsd:simpleType>
        <xsd:restriction base="dms:DateTime"/>
      </xsd:simpleType>
    </xsd:element>
    <xsd:element name="TransfertoArchives" ma:index="25" nillable="true" ma:displayName="Transfer to Archives" ma:default="0" ma:internalName="TransfertoArchives">
      <xsd:simpleType>
        <xsd:restriction base="dms:Boolean"/>
      </xsd:simpleType>
    </xsd:element>
    <xsd:element name="DateSent" ma:index="30" nillable="true" ma:displayName="Date Sent" ma:format="DateTime" ma:indexed="true" ma:internalName="DateSent">
      <xsd:simpleType>
        <xsd:restriction base="dms:DateTime"/>
      </xsd:simpleType>
    </xsd:element>
    <xsd:element name="RecordNumber" ma:index="31" nillable="true" ma:displayName="Record Number" ma:indexed="true" ma:internalName="RecordNumber">
      <xsd:simpleType>
        <xsd:restriction base="dms:Text">
          <xsd:maxLength value="255"/>
        </xsd:restriction>
      </xsd:simpleType>
    </xsd:element>
    <xsd:element name="e6f926d7f5b14a74bee86c3452d91372" ma:index="34" nillable="true" ma:taxonomy="true" ma:internalName="e6f926d7f5b14a74bee86c3452d91372" ma:taxonomyFieldName="Sessions" ma:displayName="Session" ma:default="101;#2019-20|66e74676-00e6-4c37-adc4-b954b89ccd7c" ma:fieldId="{e6f926d7-f5b1-4a74-bee8-6c3452d91372}" ma:sspId="eb37f91c-4bb8-4ab3-bc5a-cd8753815459" ma:termSetId="ccb1e33e-6f67-48da-8bc5-b9a73ec875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4838c65c76546ae93d5703426802f7f" ma:index="46" nillable="true" ma:taxonomy="true" ma:internalName="c4838c65c76546ae93d5703426802f7f" ma:taxonomyFieldName="RMKeyword1" ma:displayName="RM Keyword 1" ma:default="" ma:fieldId="{c4838c65-c765-46ae-93d5-703426802f7f}" ma:sspId="eb37f91c-4bb8-4ab3-bc5a-cd8753815459" ma:termSetId="6ce78382-c8e8-44b0-9862-0d52dc2f47b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7" nillable="true" ma:displayName="Taxonomy Catch All Column" ma:description="" ma:hidden="true" ma:list="{94922d28-c9c3-4a98-bdab-d1bf14d4b70e}" ma:internalName="TaxCatchAll" ma:showField="CatchAllData" ma:web="0606af38-29d8-407d-826d-7a0cb9d9f4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48" nillable="true" ma:displayName="Taxonomy Catch All Column1" ma:description="" ma:hidden="true" ma:list="{94922d28-c9c3-4a98-bdab-d1bf14d4b70e}" ma:internalName="TaxCatchAllLabel" ma:readOnly="true" ma:showField="CatchAllDataLabel" ma:web="0606af38-29d8-407d-826d-7a0cb9d9f4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6c5b17cd04246da82e5604daf08bc68" ma:index="50" nillable="true" ma:taxonomy="true" ma:internalName="j6c5b17cd04246da82e5604daf08bc68" ma:taxonomyFieldName="RMKeyword2" ma:displayName="RM Keyword 2" ma:default="" ma:fieldId="{36c5b17c-d042-46da-82e5-604daf08bc68}" ma:sspId="eb37f91c-4bb8-4ab3-bc5a-cd8753815459" ma:termSetId="6d4083f0-4a5b-4f0d-bf61-1a7bc95d06a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3ef09377e3444258679b6035a1ff93a" ma:index="52" nillable="true" ma:taxonomy="true" ma:internalName="g3ef09377e3444258679b6035a1ff93a" ma:taxonomyFieldName="RMKeyword3" ma:displayName="RM Keyword 3" ma:default="" ma:fieldId="{03ef0937-7e34-4425-8679-b6035a1ff93a}" ma:sspId="eb37f91c-4bb8-4ab3-bc5a-cd8753815459" ma:termSetId="4114c526-84fc-4c3e-bdac-645514365e2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d0fc526a5c840319a97fd94028e9904" ma:index="54" nillable="true" ma:taxonomy="true" ma:internalName="cd0fc526a5c840319a97fd94028e9904" ma:taxonomyFieldName="RMKeyword4" ma:displayName="RM Keyword 4" ma:default="" ma:fieldId="{cd0fc526-a5c8-4031-9a97-fd94028e9904}" ma:sspId="eb37f91c-4bb8-4ab3-bc5a-cd8753815459" ma:termSetId="35662a10-3587-4b3e-a59c-955899b5916d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6d72e2-090a-4e7d-987e-218d8a0db591" elementFormDefault="qualified">
    <xsd:import namespace="http://schemas.microsoft.com/office/2006/documentManagement/types"/>
    <xsd:import namespace="http://schemas.microsoft.com/office/infopath/2007/PartnerControls"/>
    <xsd:element name="ja5e4d000da44b5490ce6b4249309924" ma:index="37" nillable="true" ma:taxonomy="true" ma:internalName="ja5e4d000da44b5490ce6b4249309924" ma:taxonomyFieldName="Inquiry" ma:displayName="Inquiry" ma:default="" ma:fieldId="{3a5e4d00-0da4-4b54-90ce-6b4249309924}" ma:sspId="eb37f91c-4bb8-4ab3-bc5a-cd8753815459" ma:termSetId="e92b6cb5-89aa-4b85-8d83-b805cf84055d" ma:anchorId="5bbeb985-b7e1-42d9-8463-9ae5ded91774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b18433-7710-49bd-9bb4-0bb85747556a" elementFormDefault="qualified">
    <xsd:import namespace="http://schemas.microsoft.com/office/2006/documentManagement/types"/>
    <xsd:import namespace="http://schemas.microsoft.com/office/infopath/2007/PartnerControls"/>
    <xsd:element name="_dlc_DocIdUrl" ma:index="4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3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" ma:index="57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6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4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6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00776d-0a3c-44b4-bff2-0ceaafb13046">
      <Value>9</Value>
      <Value>101</Value>
      <Value>2</Value>
      <Value>15</Value>
    </TaxCatchAll>
    <SharedWithUsers xmlns="6ab18433-7710-49bd-9bb4-0bb85747556a">
      <UserInfo>
        <DisplayName>Syed Ali</DisplayName>
        <AccountId>698</AccountId>
        <AccountType/>
      </UserInfo>
      <UserInfo>
        <DisplayName>Irene Kwok</DisplayName>
        <AccountId>524</AccountId>
        <AccountType/>
      </UserInfo>
      <UserInfo>
        <DisplayName>Lee Taylor1</DisplayName>
        <AccountId>532</AccountId>
        <AccountType/>
      </UserInfo>
      <UserInfo>
        <DisplayName>Mark Aldworth</DisplayName>
        <AccountId>544</AccountId>
        <AccountType/>
      </UserInfo>
    </SharedWithUsers>
    <DateSent xmlns="4600776d-0a3c-44b4-bff2-0ceaafb13046" xsi:nil="true"/>
    <RecordNumber xmlns="4600776d-0a3c-44b4-bff2-0ceaafb13046" xsi:nil="true"/>
    <Meeting_x0020_Date xmlns="434d0541-f668-4057-bf54-94d656514af3">2020-03-04T00:00:00+00:00</Meeting_x0020_Date>
    <Allocated_x0020_to xmlns="434d0541-f668-4057-bf54-94d656514af3">
      <UserInfo>
        <DisplayName>KUBALA, Marek</DisplayName>
        <AccountId>212</AccountId>
        <AccountType/>
      </UserInfo>
    </Allocated_x0020_to>
    <Related_x0020_Document xmlns="434d0541-f668-4057-bf54-94d656514af3">
      <Url xsi:nil="true"/>
      <Description xsi:nil="true"/>
    </Related_x0020_Document>
    <j3dc9349b3384741bd6025ba1321f3a9 xmlns="434d0541-f668-4057-bf54-94d656514af3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 be Circulated</TermName>
          <TermId xmlns="http://schemas.microsoft.com/office/infopath/2007/PartnerControls">c8c321f1-e3f9-4a89-be3d-20e58dfa1516</TermId>
        </TermInfo>
      </Terms>
    </j3dc9349b3384741bd6025ba1321f3a9>
    <g3ef09377e3444258679b6035a1ff93a xmlns="4600776d-0a3c-44b4-bff2-0ceaafb13046">
      <Terms xmlns="http://schemas.microsoft.com/office/infopath/2007/PartnerControls"/>
    </g3ef09377e3444258679b6035a1ff93a>
    <n78ca1497cf6442fb3babdda785c85ae xmlns="434d0541-f668-4057-bf54-94d656514af3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Correspondence to Committee</TermName>
          <TermId xmlns="http://schemas.microsoft.com/office/infopath/2007/PartnerControls">1f23d35d-f99e-4229-8287-1548a34a7719</TermId>
        </TermInfo>
      </Terms>
    </n78ca1497cf6442fb3babdda785c85ae>
    <Brief_x0020_status xmlns="434d0541-f668-4057-bf54-94d656514af3" xsi:nil="true"/>
    <Additional_x0020_category xmlns="434d0541-f668-4057-bf54-94d656514af3">Government</Additional_x0020_category>
    <Deadline xmlns="434d0541-f668-4057-bf54-94d656514af3" xsi:nil="true"/>
    <j6c5b17cd04246da82e5604daf08bc68 xmlns="4600776d-0a3c-44b4-bff2-0ceaafb13046">
      <Terms xmlns="http://schemas.microsoft.com/office/infopath/2007/PartnerControls"/>
    </j6c5b17cd04246da82e5604daf08bc68>
    <tzob xmlns="434d0541-f668-4057-bf54-94d656514af3">
      <UserInfo>
        <DisplayName/>
        <AccountId xsi:nil="true"/>
        <AccountType/>
      </UserInfo>
    </tzob>
    <Document_x0020_Status xmlns="434d0541-f668-4057-bf54-94d656514af3" xsi:nil="true"/>
    <Publication_x0020_Date xmlns="434d0541-f668-4057-bf54-94d656514af3" xsi:nil="true"/>
    <e6f926d7f5b14a74bee86c3452d91372 xmlns="4600776d-0a3c-44b4-bff2-0ceaafb13046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2019-20</TermName>
          <TermId xmlns="http://schemas.microsoft.com/office/infopath/2007/PartnerControls">66e74676-00e6-4c37-adc4-b954b89ccd7c</TermId>
        </TermInfo>
      </Terms>
    </e6f926d7f5b14a74bee86c3452d91372>
    <Status_x0020_of_x0020_correspondence xmlns="434d0541-f668-4057-bf54-94d656514af3">Received - allocated for action</Status_x0020_of_x0020_correspondence>
    <EndofSessionDate xmlns="4600776d-0a3c-44b4-bff2-0ceaafb13046" xsi:nil="true"/>
    <DateReceived xmlns="4600776d-0a3c-44b4-bff2-0ceaafb13046" xsi:nil="true"/>
    <TransfertoArchives xmlns="4600776d-0a3c-44b4-bff2-0ceaafb13046">false</TransfertoArchives>
    <Visit xmlns="0606af38-29d8-407d-826d-7a0cb9d9f4ed" xsi:nil="true"/>
    <Notes0 xmlns="434d0541-f668-4057-bf54-94d656514af3" xsi:nil="true"/>
    <Department xmlns="434d0541-f668-4057-bf54-94d656514af3" xsi:nil="true"/>
    <Date xmlns="434d0541-f668-4057-bf54-94d656514af3" xsi:nil="true"/>
    <ja5e4d000da44b5490ce6b4249309924 xmlns="c86d72e2-090a-4e7d-987e-218d8a0db591">
      <Terms xmlns="http://schemas.microsoft.com/office/infopath/2007/PartnerControls"/>
    </ja5e4d000da44b5490ce6b4249309924>
    <cd0fc526a5c840319a97fd94028e9904 xmlns="4600776d-0a3c-44b4-bff2-0ceaafb13046">
      <Terms xmlns="http://schemas.microsoft.com/office/infopath/2007/PartnerControls"/>
    </cd0fc526a5c840319a97fd94028e9904>
    <Type_x0020_of_x0020_correspondence xmlns="434d0541-f668-4057-bf54-94d656514af3">General</Type_x0020_of_x0020_correspondence>
    <Witness xmlns="0606af38-29d8-407d-826d-7a0cb9d9f4ed" xsi:nil="true"/>
    <Circulation_x0020_Date xmlns="434d0541-f668-4057-bf54-94d656514af3">2020-03-03T00:00:00+00:00</Circulation_x0020_Date>
    <Specialist_x0020_Adviser xmlns="0606af38-29d8-407d-826d-7a0cb9d9f4ed" xsi:nil="true"/>
    <c4838c65c76546ae93d5703426802f7f xmlns="4600776d-0a3c-44b4-bff2-0ceaafb1304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Scrutiny</TermName>
          <TermId xmlns="http://schemas.microsoft.com/office/infopath/2007/PartnerControls">c40e1206-65f3-4fdf-a232-d54039a38d0a</TermId>
        </TermInfo>
      </Terms>
    </c4838c65c76546ae93d5703426802f7f>
    <Useful_x0020_Docs xmlns="434d0541-f668-4057-bf54-94d656514af3"/>
  </documentManagement>
</p:properties>
</file>

<file path=customXml/item4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0FC6C903-B3E6-4CAF-8724-2A28B8DD1612}"/>
</file>

<file path=customXml/itemProps2.xml><?xml version="1.0" encoding="utf-8"?>
<ds:datastoreItem xmlns:ds="http://schemas.openxmlformats.org/officeDocument/2006/customXml" ds:itemID="{D5B9ACC1-8640-4F6F-97C9-87F1DCD5943D}"/>
</file>

<file path=customXml/itemProps3.xml><?xml version="1.0" encoding="utf-8"?>
<ds:datastoreItem xmlns:ds="http://schemas.openxmlformats.org/officeDocument/2006/customXml" ds:itemID="{516D901D-1364-47A2-8B32-D1BD86C1694F}"/>
</file>

<file path=customXml/itemProps4.xml><?xml version="1.0" encoding="utf-8"?>
<ds:datastoreItem xmlns:ds="http://schemas.openxmlformats.org/officeDocument/2006/customXml" ds:itemID="{71C7C796-D4DD-4314-B08B-4482CFB883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Anastasios Angelopoulos</dc:creator>
  <cp:keywords/>
  <dc:description/>
  <cp:lastModifiedBy/>
  <cp:revision/>
  <dcterms:created xsi:type="dcterms:W3CDTF">2020-02-03T11:52:09Z</dcterms:created>
  <dcterms:modified xsi:type="dcterms:W3CDTF">2020-02-04T16:06:13Z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0x010100482B3E4C5C7C9B4C82D337094C2F76C0</vt:lpwstr>
  </property>
  <property fmtid="{D5CDD505-2E9C-101B-9397-08002B2CF9AE}" pid="3" name="DfTSubject">
    <vt:lpwstr/>
  </property>
  <property fmtid="{D5CDD505-2E9C-101B-9397-08002B2CF9AE}" pid="4" name="CustomTag">
    <vt:lpwstr/>
  </property>
  <property fmtid="{D5CDD505-2E9C-101B-9397-08002B2CF9AE}" pid="5" name="FinancialYear">
    <vt:lpwstr/>
  </property>
  <property fmtid="{D5CDD505-2E9C-101B-9397-08002B2CF9AE}" pid="6" name="RMKeyword3">
    <vt:lpwstr/>
  </property>
  <property fmtid="{D5CDD505-2E9C-101B-9397-08002B2CF9AE}" pid="7" name="Sessions">
    <vt:lpwstr>101;#2019-20|66e74676-00e6-4c37-adc4-b954b89ccd7c</vt:lpwstr>
  </property>
  <property fmtid="{D5CDD505-2E9C-101B-9397-08002B2CF9AE}" pid="8" name="RMKeyword4">
    <vt:lpwstr/>
  </property>
  <property fmtid="{D5CDD505-2E9C-101B-9397-08002B2CF9AE}" pid="9" name="k5b153ee974a4a57a7568e533217f2cb">
    <vt:lpwstr/>
  </property>
  <property fmtid="{D5CDD505-2E9C-101B-9397-08002B2CF9AE}" pid="10" name="RMKeyword2">
    <vt:lpwstr/>
  </property>
  <property fmtid="{D5CDD505-2E9C-101B-9397-08002B2CF9AE}" pid="11" name="Inquiry">
    <vt:lpwstr/>
  </property>
  <property fmtid="{D5CDD505-2E9C-101B-9397-08002B2CF9AE}" pid="12" name="Circulation">
    <vt:lpwstr>9;#To be Circulated|c8c321f1-e3f9-4a89-be3d-20e58dfa1516</vt:lpwstr>
  </property>
  <property fmtid="{D5CDD505-2E9C-101B-9397-08002B2CF9AE}" pid="13" name="ProtectiveMarking">
    <vt:lpwstr/>
  </property>
  <property fmtid="{D5CDD505-2E9C-101B-9397-08002B2CF9AE}" pid="14" name="Category">
    <vt:lpwstr>15;#Correspondence to Committee|1f23d35d-f99e-4229-8287-1548a34a7719</vt:lpwstr>
  </property>
  <property fmtid="{D5CDD505-2E9C-101B-9397-08002B2CF9AE}" pid="15" name="RMKeyword1">
    <vt:lpwstr>2;#Scrutiny|c40e1206-65f3-4fdf-a232-d54039a38d0a</vt:lpwstr>
  </property>
</Properties>
</file>