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ris42.sharepoint.com/sites/hmt_is_ccgfin/Financial accounts/HM Treasurys Supply Estimates/2020-21/Main Estimate/"/>
    </mc:Choice>
  </mc:AlternateContent>
  <xr:revisionPtr revIDLastSave="37" documentId="8_{CB47F108-7BC5-4E70-82D2-93101AC76C2D}" xr6:coauthVersionLast="43" xr6:coauthVersionMax="45" xr10:uidLastSave="{B0C9DD9D-717D-4543-88E9-9510C95F4334}"/>
  <bookViews>
    <workbookView xWindow="-98" yWindow="-98" windowWidth="19396" windowHeight="10395" activeTab="2" xr2:uid="{00000000-000D-0000-FFFF-FFFF00000000}"/>
  </bookViews>
  <sheets>
    <sheet name=" Table A (i)" sheetId="4" r:id="rId1"/>
    <sheet name="Table A (ii)" sheetId="5" r:id="rId2"/>
    <sheet name="Table B" sheetId="1" r:id="rId3"/>
    <sheet name="Sheet2" sheetId="2" state="hidden" r:id="rId4"/>
    <sheet name="Sheet3" sheetId="3" state="hidden" r:id="rId5"/>
  </sheets>
  <definedNames>
    <definedName name="_xlnm.Print_Area" localSheetId="0">' Table A (i)'!$A$1:$M$56</definedName>
    <definedName name="_xlnm.Print_Area" localSheetId="1">'Table A (ii)'!$A$2:$N$73</definedName>
    <definedName name="_xlnm.Print_Area" localSheetId="2">'Table B'!$A$1:$E$44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4" i="1" l="1"/>
  <c r="D13" i="1" l="1"/>
  <c r="D11" i="1"/>
  <c r="D41" i="1" l="1"/>
  <c r="G29" i="5" l="1"/>
  <c r="M73" i="5" l="1"/>
  <c r="L73" i="5"/>
  <c r="K73" i="5"/>
  <c r="J73" i="5"/>
  <c r="K71" i="5"/>
  <c r="J71" i="5"/>
  <c r="K58" i="5"/>
  <c r="J58" i="5"/>
  <c r="E58" i="5"/>
  <c r="K54" i="5"/>
  <c r="J54" i="5"/>
  <c r="L54" i="5" s="1"/>
  <c r="M54" i="5" s="1"/>
  <c r="E54" i="5"/>
  <c r="D54" i="5"/>
  <c r="F54" i="5" s="1"/>
  <c r="K62" i="5"/>
  <c r="J62" i="5"/>
  <c r="L62" i="5" s="1"/>
  <c r="D58" i="5"/>
  <c r="D73" i="5" s="1"/>
  <c r="E62" i="5"/>
  <c r="D62" i="5"/>
  <c r="F62" i="5" s="1"/>
  <c r="G62" i="5" s="1"/>
  <c r="F58" i="5" l="1"/>
  <c r="G58" i="5" s="1"/>
  <c r="E44" i="1"/>
  <c r="C44" i="1"/>
  <c r="B44" i="1"/>
  <c r="D6" i="1"/>
  <c r="D40" i="1"/>
  <c r="D25" i="1"/>
  <c r="D12" i="1"/>
  <c r="D17" i="1"/>
  <c r="K8" i="5" l="1"/>
  <c r="J8" i="5"/>
  <c r="E8" i="5"/>
  <c r="E73" i="5" s="1"/>
  <c r="D8" i="5"/>
  <c r="K55" i="4"/>
  <c r="J55" i="4"/>
  <c r="I55" i="4"/>
  <c r="D55" i="4"/>
  <c r="C55" i="4"/>
  <c r="L8" i="5" l="1"/>
  <c r="F8" i="5"/>
  <c r="G8" i="5" s="1"/>
  <c r="D36" i="4"/>
  <c r="D39" i="1"/>
  <c r="D34" i="1"/>
  <c r="D35" i="1"/>
  <c r="D36" i="1"/>
  <c r="D37" i="1"/>
  <c r="D38" i="1"/>
  <c r="C36" i="4" l="1"/>
  <c r="E36" i="4" s="1"/>
  <c r="K36" i="4"/>
  <c r="E71" i="5" l="1"/>
  <c r="D71" i="5"/>
  <c r="D46" i="5"/>
  <c r="F71" i="5" l="1"/>
  <c r="G71" i="5" s="1"/>
  <c r="D30" i="1"/>
  <c r="K67" i="5" l="1"/>
  <c r="J67" i="5"/>
  <c r="K50" i="5"/>
  <c r="J50" i="5"/>
  <c r="L50" i="5" s="1"/>
  <c r="K46" i="5"/>
  <c r="J46" i="5"/>
  <c r="K41" i="5"/>
  <c r="J41" i="5"/>
  <c r="K37" i="5"/>
  <c r="J37" i="5"/>
  <c r="K33" i="5"/>
  <c r="J33" i="5"/>
  <c r="K29" i="5"/>
  <c r="J29" i="5"/>
  <c r="K25" i="5"/>
  <c r="J25" i="5"/>
  <c r="K21" i="5"/>
  <c r="J21" i="5"/>
  <c r="K17" i="5"/>
  <c r="J17" i="5"/>
  <c r="K12" i="5"/>
  <c r="J12" i="5"/>
  <c r="E67" i="5"/>
  <c r="D67" i="5"/>
  <c r="E50" i="5"/>
  <c r="D50" i="5"/>
  <c r="E46" i="5"/>
  <c r="F46" i="5" s="1"/>
  <c r="E41" i="5"/>
  <c r="D41" i="5"/>
  <c r="E37" i="5"/>
  <c r="D37" i="5"/>
  <c r="E33" i="5"/>
  <c r="D33" i="5"/>
  <c r="E29" i="5"/>
  <c r="D29" i="5"/>
  <c r="D12" i="4"/>
  <c r="C12" i="4"/>
  <c r="F50" i="5" l="1"/>
  <c r="G50" i="5" s="1"/>
  <c r="L21" i="5"/>
  <c r="F67" i="5"/>
  <c r="G67" i="5" s="1"/>
  <c r="F37" i="5"/>
  <c r="G37" i="5" s="1"/>
  <c r="F29" i="5"/>
  <c r="F33" i="5"/>
  <c r="G33" i="5" s="1"/>
  <c r="L33" i="5"/>
  <c r="M33" i="5" s="1"/>
  <c r="L67" i="5"/>
  <c r="F41" i="5"/>
  <c r="G41" i="5" s="1"/>
  <c r="L46" i="5"/>
  <c r="M46" i="5" s="1"/>
  <c r="L41" i="5"/>
  <c r="M41" i="5" s="1"/>
  <c r="L37" i="5"/>
  <c r="M37" i="5" s="1"/>
  <c r="L29" i="5"/>
  <c r="L25" i="5"/>
  <c r="L17" i="5"/>
  <c r="L12" i="5"/>
  <c r="E12" i="4"/>
  <c r="F12" i="4" s="1"/>
  <c r="J53" i="4"/>
  <c r="I53" i="4"/>
  <c r="D53" i="4"/>
  <c r="C53" i="4"/>
  <c r="K53" i="4" l="1"/>
  <c r="E53" i="4"/>
  <c r="F53" i="4" s="1"/>
  <c r="E25" i="5"/>
  <c r="D25" i="5"/>
  <c r="E21" i="5"/>
  <c r="D21" i="5"/>
  <c r="F21" i="5" l="1"/>
  <c r="G21" i="5" s="1"/>
  <c r="F25" i="5"/>
  <c r="G25" i="5" s="1"/>
  <c r="D17" i="5"/>
  <c r="E17" i="5"/>
  <c r="D12" i="5"/>
  <c r="E12" i="5"/>
  <c r="I48" i="4"/>
  <c r="J44" i="4"/>
  <c r="I44" i="4"/>
  <c r="J40" i="4"/>
  <c r="I40" i="4"/>
  <c r="J32" i="4"/>
  <c r="I32" i="4"/>
  <c r="K32" i="4" s="1"/>
  <c r="J24" i="4"/>
  <c r="I24" i="4"/>
  <c r="K24" i="4" s="1"/>
  <c r="J20" i="4"/>
  <c r="I20" i="4"/>
  <c r="J16" i="4"/>
  <c r="I16" i="4"/>
  <c r="J12" i="4"/>
  <c r="I12" i="4"/>
  <c r="J8" i="4"/>
  <c r="I8" i="4"/>
  <c r="C48" i="4"/>
  <c r="D44" i="4"/>
  <c r="C44" i="4"/>
  <c r="D40" i="4"/>
  <c r="C40" i="4"/>
  <c r="D32" i="4"/>
  <c r="C32" i="4"/>
  <c r="D24" i="4"/>
  <c r="C24" i="4"/>
  <c r="D20" i="4"/>
  <c r="C20" i="4"/>
  <c r="D16" i="4"/>
  <c r="C16" i="4"/>
  <c r="D8" i="4"/>
  <c r="C8" i="4"/>
  <c r="J48" i="4"/>
  <c r="K44" i="4" l="1"/>
  <c r="L44" i="4" s="1"/>
  <c r="E24" i="4"/>
  <c r="K12" i="4"/>
  <c r="L12" i="4" s="1"/>
  <c r="K48" i="4"/>
  <c r="E20" i="4"/>
  <c r="F20" i="4" s="1"/>
  <c r="K40" i="4"/>
  <c r="L40" i="4" s="1"/>
  <c r="F17" i="5"/>
  <c r="G17" i="5" s="1"/>
  <c r="F12" i="5"/>
  <c r="G12" i="5" s="1"/>
  <c r="E16" i="4"/>
  <c r="F16" i="4" s="1"/>
  <c r="E40" i="4"/>
  <c r="F40" i="4" s="1"/>
  <c r="K8" i="4"/>
  <c r="E32" i="4"/>
  <c r="E44" i="4"/>
  <c r="F44" i="4" s="1"/>
  <c r="K20" i="4"/>
  <c r="E8" i="4"/>
  <c r="F8" i="4" s="1"/>
  <c r="D48" i="4"/>
  <c r="E48" i="4" s="1"/>
  <c r="K16" i="4"/>
  <c r="D33" i="1"/>
  <c r="D44" i="1" s="1"/>
  <c r="E55" i="4" l="1"/>
  <c r="F55" i="4" s="1"/>
  <c r="L55" i="4"/>
  <c r="L8" i="4"/>
  <c r="F24" i="4"/>
  <c r="F73" i="5"/>
  <c r="G73" i="5" s="1"/>
  <c r="F48" i="4"/>
  <c r="L58" i="5"/>
</calcChain>
</file>

<file path=xl/sharedStrings.xml><?xml version="1.0" encoding="utf-8"?>
<sst xmlns="http://schemas.openxmlformats.org/spreadsheetml/2006/main" count="340" uniqueCount="125">
  <si>
    <t>Table A (i) Departmental Expenditure Limits (DELs)</t>
  </si>
  <si>
    <t>Subheads</t>
  </si>
  <si>
    <t>Description</t>
  </si>
  <si>
    <t>Resource</t>
  </si>
  <si>
    <t>Capital</t>
  </si>
  <si>
    <t>This year 
(Main Estimates budget sought)</t>
  </si>
  <si>
    <t>Last year 
(Supp Estimates budget approved)</t>
  </si>
  <si>
    <t>change from last year</t>
  </si>
  <si>
    <t>£ million</t>
  </si>
  <si>
    <t>%</t>
  </si>
  <si>
    <t xml:space="preserve">see note  number </t>
  </si>
  <si>
    <t>A</t>
  </si>
  <si>
    <t>Core Treasury</t>
  </si>
  <si>
    <t>sub total</t>
  </si>
  <si>
    <t>B</t>
  </si>
  <si>
    <t>Debt Management Office</t>
  </si>
  <si>
    <t>C</t>
  </si>
  <si>
    <t>Government Internal Audit Agency</t>
  </si>
  <si>
    <t>D</t>
  </si>
  <si>
    <t>Office of Tax Simplification</t>
  </si>
  <si>
    <t>E</t>
  </si>
  <si>
    <t>Office for Budget Responsibility</t>
  </si>
  <si>
    <t>HMT owned companies with token £1k provision</t>
  </si>
  <si>
    <t>IUK Investments Ltd</t>
  </si>
  <si>
    <t>IUK Investments Holdings Ltd</t>
  </si>
  <si>
    <t>HM Treasury UK Sovereign SUKUK plc</t>
  </si>
  <si>
    <t>Royal Mint Advisory Committee on the design of coins etc</t>
  </si>
  <si>
    <t>K</t>
  </si>
  <si>
    <t>Departmental Unallocated Provision</t>
  </si>
  <si>
    <t>L</t>
  </si>
  <si>
    <t>Asian Infrastructure Investment Bank</t>
  </si>
  <si>
    <t>M</t>
  </si>
  <si>
    <t>National Infrastructure Commission</t>
  </si>
  <si>
    <t>N</t>
  </si>
  <si>
    <t>UK Government Investments Limited</t>
  </si>
  <si>
    <t>Non-voted</t>
  </si>
  <si>
    <t>O</t>
  </si>
  <si>
    <t>Banking and gilts registration services</t>
  </si>
  <si>
    <t>total voted and non voted</t>
  </si>
  <si>
    <t>Table A (ii) AME budgets</t>
  </si>
  <si>
    <t>Programme</t>
  </si>
  <si>
    <t>see note number</t>
  </si>
  <si>
    <t>Provisions</t>
  </si>
  <si>
    <t>Coinage</t>
  </si>
  <si>
    <t>UK Coinage manufacturing costs</t>
  </si>
  <si>
    <t>UK Coinage metal costs</t>
  </si>
  <si>
    <t>Royal Mint dividend</t>
  </si>
  <si>
    <t>S</t>
  </si>
  <si>
    <t>Investment in the Bank of England</t>
  </si>
  <si>
    <t>U</t>
  </si>
  <si>
    <t>Loans to Ireland</t>
  </si>
  <si>
    <t>W</t>
  </si>
  <si>
    <t>Sovereign Grant funding of Royal Household</t>
  </si>
  <si>
    <t>X</t>
  </si>
  <si>
    <t>Financial Services Compensation Scheme</t>
  </si>
  <si>
    <t>UK Asset Resolution Limited</t>
  </si>
  <si>
    <t>Help to Buy</t>
  </si>
  <si>
    <t>Help to Buy HMT Limited (token £1k)</t>
  </si>
  <si>
    <t>Help to Buy ISA</t>
  </si>
  <si>
    <t>AB</t>
  </si>
  <si>
    <t>AC</t>
  </si>
  <si>
    <t>Royal Household Pensions</t>
  </si>
  <si>
    <t>AD</t>
  </si>
  <si>
    <t>Civil List</t>
  </si>
  <si>
    <t>HMT</t>
  </si>
  <si>
    <t>Admin</t>
  </si>
  <si>
    <t>Resource DEL Total</t>
  </si>
  <si>
    <t>Capital DEL</t>
  </si>
  <si>
    <t>Spending Review outcome</t>
  </si>
  <si>
    <t>Estimating, forecasting and reprofiling changes:-</t>
  </si>
  <si>
    <t>Neutral funding changes between departments:-</t>
  </si>
  <si>
    <t>Machinery of government changes:-</t>
  </si>
  <si>
    <t>Other funding transfers:-</t>
  </si>
  <si>
    <t>From DfID for AIIB special fund</t>
  </si>
  <si>
    <t>From FCO for Global Anti-corruption PF programme</t>
  </si>
  <si>
    <t>From Welsh Government for OBR</t>
  </si>
  <si>
    <t>To BEIS for the Green Finance Institute</t>
  </si>
  <si>
    <t>To MOJ for Justice Impact Test transfers</t>
  </si>
  <si>
    <t>From MHCLG for work undertaken by UKGI on MHCLG's behalf</t>
  </si>
  <si>
    <t xml:space="preserve">Education </t>
  </si>
  <si>
    <t>-</t>
  </si>
  <si>
    <t>Education: accelerate transition to National Funding Formula</t>
  </si>
  <si>
    <t>England</t>
  </si>
  <si>
    <t>Education: doubling the school sports premium</t>
  </si>
  <si>
    <t xml:space="preserve">Education: every school an academy </t>
  </si>
  <si>
    <t>Education: expand breakfast clubs</t>
  </si>
  <si>
    <t>Education: longer school day</t>
  </si>
  <si>
    <t xml:space="preserve">Education: mentoring for disadvantaged pupils </t>
  </si>
  <si>
    <t>Education: Northern Powerhouse</t>
  </si>
  <si>
    <t>Education</t>
  </si>
  <si>
    <t>16-19 Technical Education: Sainsbury reforms</t>
  </si>
  <si>
    <t xml:space="preserve">Education capital: extend free schools programme </t>
  </si>
  <si>
    <t xml:space="preserve">Free school transport: expand eligibility to selective schools </t>
  </si>
  <si>
    <t xml:space="preserve">Labour market participation: funding for returnships </t>
  </si>
  <si>
    <t>Midlands Skills Challenge (English Language Training)</t>
  </si>
  <si>
    <t>F,G,H,I</t>
  </si>
  <si>
    <t>Core Treasury (AME)</t>
  </si>
  <si>
    <t>Table B: how DEL funding plans for 2020-21 have altered since Spending Review 2019</t>
  </si>
  <si>
    <t>Additional, new, money awarded since SR2019:-</t>
  </si>
  <si>
    <t>Reserve additions</t>
  </si>
  <si>
    <t>DMO accomodation move</t>
  </si>
  <si>
    <t>DIIF and CIIF reclassification to AME</t>
  </si>
  <si>
    <t>Transfer of part of DExEU from CO</t>
  </si>
  <si>
    <t>To CO for COP 26</t>
  </si>
  <si>
    <t>From HMRC for OTS contribution</t>
  </si>
  <si>
    <t>To CO for Geospatial programme</t>
  </si>
  <si>
    <t>2020-21 Main Estimates DEL totals as at April 2020</t>
  </si>
  <si>
    <t>Transfer from Administration to Programme</t>
  </si>
  <si>
    <t>To CO for Outsourcing</t>
  </si>
  <si>
    <t>EU Withdrawal Agreement Financial Settlement</t>
  </si>
  <si>
    <t>J</t>
  </si>
  <si>
    <t>P</t>
  </si>
  <si>
    <t>Q, R</t>
  </si>
  <si>
    <t>T</t>
  </si>
  <si>
    <t>V</t>
  </si>
  <si>
    <t>Y, Z</t>
  </si>
  <si>
    <t>Assistance to financial institutions, businesses and individuals</t>
  </si>
  <si>
    <t>Infrastructure Finance Unit Limited</t>
  </si>
  <si>
    <t>AA</t>
  </si>
  <si>
    <t>Covid business support measures</t>
  </si>
  <si>
    <t>Budget 2020 additions</t>
  </si>
  <si>
    <t>Knowledge Assets (paragraph 2.150 of Budget document)</t>
  </si>
  <si>
    <t>Economic Data Fund (paragraph 2.151 of Budget document)</t>
  </si>
  <si>
    <t>New campus in the north of England focused on economic decision making (paragraph 2.127 of Budget document)</t>
  </si>
  <si>
    <t>Development and implementation of national infrastructure strategy (paragraph 2.75 of Budget document)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</si>
</sst>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,##0.0"/>
    <numFmt numFmtId="165" formatCode="0.000"/>
    <numFmt numFmtId="166" formatCode="0.0%"/>
    <numFmt numFmtId="167" formatCode="#,##0,;\-#,##0,"/>
    <numFmt numFmtId="168" formatCode="0.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sz val="10"/>
      <color theme="1"/>
      <name val="Humnst777 Lt BT"/>
      <family val="2"/>
    </font>
    <font>
      <b/>
      <sz val="10"/>
      <name val="Humnst777 Lt BT"/>
      <family val="2"/>
    </font>
    <font>
      <b/>
      <sz val="10"/>
      <color theme="1"/>
      <name val="Humnst777 Lt BT"/>
      <family val="2"/>
    </font>
    <font>
      <sz val="10"/>
      <name val="Humnst777 Lt BT"/>
      <family val="2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4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12"/>
      </bottom>
      <diagonal/>
    </border>
    <border>
      <left/>
      <right/>
      <top style="thin">
        <color indexed="12"/>
      </top>
      <bottom style="thin">
        <color indexed="12"/>
      </bottom>
      <diagonal/>
    </border>
    <border>
      <left/>
      <right style="medium">
        <color rgb="FF0070C0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4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2" fillId="0" borderId="0" applyFont="0" applyFill="0" applyBorder="0" applyAlignment="0" applyProtection="0"/>
    <xf numFmtId="0" fontId="3" fillId="2" borderId="0">
      <alignment horizontal="right" vertical="top" wrapText="1"/>
    </xf>
    <xf numFmtId="0" fontId="4" fillId="0" borderId="1">
      <alignment horizontal="right"/>
    </xf>
    <xf numFmtId="0" fontId="4" fillId="0" borderId="0"/>
    <xf numFmtId="167" fontId="3" fillId="2" borderId="2">
      <alignment wrapText="1"/>
    </xf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21" fillId="0" borderId="0" applyNumberFormat="0" applyFill="0" applyBorder="0" applyAlignment="0" applyProtection="0"/>
  </cellStyleXfs>
  <cellXfs count="158">
    <xf numFmtId="0" fontId="0" fillId="0" borderId="0" xfId="0"/>
    <xf numFmtId="164" fontId="7" fillId="3" borderId="0" xfId="1" applyNumberFormat="1" applyFont="1" applyFill="1" applyBorder="1" applyAlignment="1">
      <alignment horizontal="right"/>
    </xf>
    <xf numFmtId="164" fontId="5" fillId="3" borderId="0" xfId="1" applyNumberFormat="1" applyFont="1" applyFill="1" applyBorder="1" applyAlignment="1">
      <alignment horizontal="right"/>
    </xf>
    <xf numFmtId="164" fontId="6" fillId="0" borderId="3" xfId="8" applyNumberFormat="1" applyFont="1" applyFill="1" applyBorder="1" applyAlignment="1" applyProtection="1">
      <alignment horizontal="right"/>
      <protection locked="0"/>
    </xf>
    <xf numFmtId="164" fontId="7" fillId="4" borderId="0" xfId="1" applyNumberFormat="1" applyFont="1" applyFill="1" applyAlignment="1">
      <alignment horizontal="right"/>
    </xf>
    <xf numFmtId="164" fontId="5" fillId="4" borderId="0" xfId="1" applyNumberFormat="1" applyFont="1" applyFill="1" applyBorder="1" applyAlignment="1">
      <alignment horizontal="right"/>
    </xf>
    <xf numFmtId="166" fontId="5" fillId="0" borderId="0" xfId="2" applyNumberFormat="1" applyFont="1" applyBorder="1" applyAlignment="1">
      <alignment horizontal="right"/>
    </xf>
    <xf numFmtId="166" fontId="7" fillId="0" borderId="0" xfId="2" applyNumberFormat="1" applyFont="1" applyBorder="1" applyAlignment="1">
      <alignment horizontal="right"/>
    </xf>
    <xf numFmtId="164" fontId="5" fillId="0" borderId="3" xfId="1" applyNumberFormat="1" applyFont="1" applyBorder="1" applyAlignment="1">
      <alignment horizontal="center"/>
    </xf>
    <xf numFmtId="164" fontId="8" fillId="0" borderId="0" xfId="1" applyNumberFormat="1" applyFont="1" applyBorder="1" applyAlignment="1">
      <alignment horizontal="left" wrapText="1"/>
    </xf>
    <xf numFmtId="164" fontId="5" fillId="0" borderId="0" xfId="1" applyNumberFormat="1" applyFont="1" applyFill="1" applyBorder="1" applyAlignment="1" applyProtection="1">
      <alignment horizontal="right"/>
      <protection locked="0"/>
    </xf>
    <xf numFmtId="164" fontId="7" fillId="0" borderId="3" xfId="1" applyNumberFormat="1" applyFont="1" applyBorder="1" applyAlignment="1">
      <alignment horizontal="right"/>
    </xf>
    <xf numFmtId="166" fontId="7" fillId="0" borderId="0" xfId="2" applyNumberFormat="1" applyFont="1" applyFill="1" applyBorder="1" applyAlignment="1" applyProtection="1">
      <alignment horizontal="right" wrapText="1"/>
      <protection locked="0"/>
    </xf>
    <xf numFmtId="166" fontId="5" fillId="0" borderId="0" xfId="2" applyNumberFormat="1" applyFont="1" applyFill="1" applyBorder="1" applyAlignment="1" applyProtection="1">
      <alignment horizontal="right" wrapText="1"/>
      <protection locked="0"/>
    </xf>
    <xf numFmtId="164" fontId="8" fillId="0" borderId="0" xfId="1" applyNumberFormat="1" applyFont="1" applyFill="1" applyBorder="1" applyAlignment="1">
      <alignment horizontal="left" wrapText="1"/>
    </xf>
    <xf numFmtId="164" fontId="7" fillId="0" borderId="0" xfId="1" applyNumberFormat="1" applyFont="1" applyAlignment="1">
      <alignment horizontal="right"/>
    </xf>
    <xf numFmtId="0" fontId="5" fillId="0" borderId="0" xfId="1" applyFont="1" applyBorder="1" applyAlignment="1"/>
    <xf numFmtId="164" fontId="5" fillId="0" borderId="0" xfId="1" applyNumberFormat="1" applyFont="1" applyFill="1" applyBorder="1" applyAlignment="1" applyProtection="1">
      <protection locked="0"/>
    </xf>
    <xf numFmtId="164" fontId="7" fillId="0" borderId="0" xfId="1" applyNumberFormat="1" applyFont="1" applyAlignment="1"/>
    <xf numFmtId="164" fontId="5" fillId="0" borderId="3" xfId="1" applyNumberFormat="1" applyFont="1" applyBorder="1" applyAlignment="1">
      <alignment horizontal="right"/>
    </xf>
    <xf numFmtId="164" fontId="5" fillId="0" borderId="0" xfId="1" applyNumberFormat="1" applyFont="1" applyBorder="1" applyAlignment="1">
      <alignment horizontal="right"/>
    </xf>
    <xf numFmtId="0" fontId="5" fillId="0" borderId="3" xfId="1" applyFont="1" applyBorder="1" applyAlignment="1">
      <alignment horizontal="center"/>
    </xf>
    <xf numFmtId="165" fontId="7" fillId="0" borderId="3" xfId="1" applyNumberFormat="1" applyFont="1" applyBorder="1" applyAlignment="1">
      <alignment horizontal="center"/>
    </xf>
    <xf numFmtId="164" fontId="7" fillId="0" borderId="0" xfId="1" applyNumberFormat="1" applyFont="1" applyBorder="1" applyAlignment="1">
      <alignment horizontal="right"/>
    </xf>
    <xf numFmtId="164" fontId="5" fillId="0" borderId="0" xfId="1" applyNumberFormat="1" applyFont="1" applyFill="1" applyBorder="1" applyAlignment="1">
      <alignment horizontal="right"/>
    </xf>
    <xf numFmtId="0" fontId="7" fillId="0" borderId="0" xfId="1" applyFont="1" applyBorder="1" applyAlignment="1"/>
    <xf numFmtId="164" fontId="8" fillId="0" borderId="0" xfId="1" applyNumberFormat="1" applyFont="1" applyFill="1" applyBorder="1" applyAlignment="1">
      <alignment wrapText="1"/>
    </xf>
    <xf numFmtId="164" fontId="5" fillId="0" borderId="0" xfId="1" applyNumberFormat="1" applyFont="1" applyBorder="1" applyAlignment="1"/>
    <xf numFmtId="164" fontId="8" fillId="0" borderId="0" xfId="1" applyNumberFormat="1" applyFont="1" applyBorder="1" applyAlignment="1">
      <alignment wrapText="1"/>
    </xf>
    <xf numFmtId="166" fontId="5" fillId="0" borderId="0" xfId="1" applyNumberFormat="1" applyFont="1" applyBorder="1" applyAlignment="1">
      <alignment horizontal="right"/>
    </xf>
    <xf numFmtId="164" fontId="7" fillId="0" borderId="0" xfId="1" applyNumberFormat="1" applyFont="1" applyBorder="1" applyAlignment="1"/>
    <xf numFmtId="166" fontId="7" fillId="0" borderId="0" xfId="1" applyNumberFormat="1" applyFont="1" applyBorder="1" applyAlignment="1">
      <alignment horizontal="right"/>
    </xf>
    <xf numFmtId="0" fontId="9" fillId="0" borderId="0" xfId="0" applyFont="1"/>
    <xf numFmtId="0" fontId="10" fillId="0" borderId="0" xfId="0" applyFont="1"/>
    <xf numFmtId="0" fontId="9" fillId="0" borderId="15" xfId="0" applyFont="1" applyBorder="1"/>
    <xf numFmtId="0" fontId="11" fillId="0" borderId="9" xfId="0" applyFont="1" applyBorder="1"/>
    <xf numFmtId="0" fontId="12" fillId="0" borderId="6" xfId="0" applyFont="1" applyBorder="1" applyAlignment="1">
      <alignment wrapText="1"/>
    </xf>
    <xf numFmtId="0" fontId="12" fillId="0" borderId="7" xfId="0" applyFont="1" applyBorder="1" applyAlignment="1">
      <alignment wrapText="1"/>
    </xf>
    <xf numFmtId="0" fontId="13" fillId="0" borderId="9" xfId="0" applyFont="1" applyBorder="1"/>
    <xf numFmtId="0" fontId="13" fillId="0" borderId="14" xfId="0" applyFont="1" applyBorder="1"/>
    <xf numFmtId="0" fontId="13" fillId="0" borderId="11" xfId="0" applyFont="1" applyBorder="1" applyAlignment="1">
      <alignment wrapText="1"/>
    </xf>
    <xf numFmtId="0" fontId="13" fillId="0" borderId="15" xfId="0" applyFont="1" applyBorder="1"/>
    <xf numFmtId="0" fontId="13" fillId="0" borderId="7" xfId="0" applyFont="1" applyBorder="1" applyAlignment="1">
      <alignment wrapText="1"/>
    </xf>
    <xf numFmtId="0" fontId="13" fillId="0" borderId="13" xfId="0" applyFont="1" applyFill="1" applyBorder="1" applyAlignment="1">
      <alignment wrapText="1"/>
    </xf>
    <xf numFmtId="0" fontId="13" fillId="0" borderId="0" xfId="0" applyFont="1" applyBorder="1" applyAlignment="1">
      <alignment wrapText="1"/>
    </xf>
    <xf numFmtId="0" fontId="12" fillId="0" borderId="12" xfId="0" applyFont="1" applyBorder="1" applyAlignment="1">
      <alignment wrapText="1"/>
    </xf>
    <xf numFmtId="164" fontId="13" fillId="0" borderId="11" xfId="0" applyNumberFormat="1" applyFont="1" applyBorder="1"/>
    <xf numFmtId="164" fontId="13" fillId="0" borderId="13" xfId="0" applyNumberFormat="1" applyFont="1" applyBorder="1"/>
    <xf numFmtId="0" fontId="13" fillId="0" borderId="13" xfId="0" applyFont="1" applyBorder="1"/>
    <xf numFmtId="0" fontId="13" fillId="0" borderId="12" xfId="0" applyFont="1" applyBorder="1"/>
    <xf numFmtId="0" fontId="13" fillId="0" borderId="4" xfId="0" applyFont="1" applyBorder="1" applyAlignment="1">
      <alignment wrapText="1"/>
    </xf>
    <xf numFmtId="0" fontId="12" fillId="0" borderId="12" xfId="0" applyFont="1" applyBorder="1"/>
    <xf numFmtId="164" fontId="13" fillId="0" borderId="12" xfId="0" applyNumberFormat="1" applyFont="1" applyBorder="1"/>
    <xf numFmtId="164" fontId="13" fillId="0" borderId="4" xfId="0" applyNumberFormat="1" applyFont="1" applyBorder="1"/>
    <xf numFmtId="0" fontId="13" fillId="0" borderId="4" xfId="0" applyFont="1" applyBorder="1"/>
    <xf numFmtId="0" fontId="13" fillId="6" borderId="5" xfId="0" applyFont="1" applyFill="1" applyBorder="1"/>
    <xf numFmtId="0" fontId="13" fillId="6" borderId="9" xfId="0" applyFont="1" applyFill="1" applyBorder="1" applyAlignment="1">
      <alignment wrapText="1"/>
    </xf>
    <xf numFmtId="0" fontId="12" fillId="6" borderId="14" xfId="0" applyFont="1" applyFill="1" applyBorder="1"/>
    <xf numFmtId="164" fontId="13" fillId="6" borderId="14" xfId="0" applyNumberFormat="1" applyFont="1" applyFill="1" applyBorder="1"/>
    <xf numFmtId="164" fontId="13" fillId="6" borderId="8" xfId="0" applyNumberFormat="1" applyFont="1" applyFill="1" applyBorder="1"/>
    <xf numFmtId="164" fontId="14" fillId="6" borderId="8" xfId="0" applyNumberFormat="1" applyFont="1" applyFill="1" applyBorder="1"/>
    <xf numFmtId="166" fontId="14" fillId="6" borderId="8" xfId="0" applyNumberFormat="1" applyFont="1" applyFill="1" applyBorder="1"/>
    <xf numFmtId="1" fontId="13" fillId="6" borderId="14" xfId="0" applyNumberFormat="1" applyFont="1" applyFill="1" applyBorder="1"/>
    <xf numFmtId="0" fontId="13" fillId="5" borderId="4" xfId="0" applyFont="1" applyFill="1" applyBorder="1"/>
    <xf numFmtId="0" fontId="13" fillId="5" borderId="10" xfId="0" applyFont="1" applyFill="1" applyBorder="1" applyAlignment="1">
      <alignment wrapText="1"/>
    </xf>
    <xf numFmtId="0" fontId="12" fillId="5" borderId="11" xfId="0" applyFont="1" applyFill="1" applyBorder="1"/>
    <xf numFmtId="164" fontId="13" fillId="5" borderId="11" xfId="0" applyNumberFormat="1" applyFont="1" applyFill="1" applyBorder="1"/>
    <xf numFmtId="164" fontId="13" fillId="5" borderId="13" xfId="0" applyNumberFormat="1" applyFont="1" applyFill="1" applyBorder="1"/>
    <xf numFmtId="164" fontId="14" fillId="5" borderId="13" xfId="0" applyNumberFormat="1" applyFont="1" applyFill="1" applyBorder="1"/>
    <xf numFmtId="166" fontId="14" fillId="5" borderId="13" xfId="0" applyNumberFormat="1" applyFont="1" applyFill="1" applyBorder="1"/>
    <xf numFmtId="1" fontId="13" fillId="5" borderId="11" xfId="0" applyNumberFormat="1" applyFont="1" applyFill="1" applyBorder="1"/>
    <xf numFmtId="166" fontId="13" fillId="0" borderId="4" xfId="0" applyNumberFormat="1" applyFont="1" applyBorder="1"/>
    <xf numFmtId="1" fontId="13" fillId="0" borderId="12" xfId="0" applyNumberFormat="1" applyFont="1" applyFill="1" applyBorder="1"/>
    <xf numFmtId="0" fontId="13" fillId="0" borderId="4" xfId="0" applyFont="1" applyFill="1" applyBorder="1"/>
    <xf numFmtId="0" fontId="13" fillId="0" borderId="0" xfId="0" applyFont="1" applyFill="1" applyBorder="1" applyAlignment="1">
      <alignment wrapText="1"/>
    </xf>
    <xf numFmtId="0" fontId="12" fillId="0" borderId="12" xfId="0" applyFont="1" applyFill="1" applyBorder="1"/>
    <xf numFmtId="164" fontId="13" fillId="0" borderId="12" xfId="0" applyNumberFormat="1" applyFont="1" applyFill="1" applyBorder="1"/>
    <xf numFmtId="164" fontId="13" fillId="0" borderId="4" xfId="0" applyNumberFormat="1" applyFont="1" applyFill="1" applyBorder="1"/>
    <xf numFmtId="164" fontId="14" fillId="0" borderId="4" xfId="0" applyNumberFormat="1" applyFont="1" applyFill="1" applyBorder="1"/>
    <xf numFmtId="166" fontId="14" fillId="0" borderId="4" xfId="0" applyNumberFormat="1" applyFont="1" applyFill="1" applyBorder="1"/>
    <xf numFmtId="0" fontId="12" fillId="0" borderId="4" xfId="0" applyFont="1" applyBorder="1" applyAlignment="1">
      <alignment wrapText="1"/>
    </xf>
    <xf numFmtId="0" fontId="13" fillId="6" borderId="15" xfId="0" applyFont="1" applyFill="1" applyBorder="1" applyAlignment="1">
      <alignment wrapText="1"/>
    </xf>
    <xf numFmtId="0" fontId="15" fillId="0" borderId="0" xfId="0" applyFont="1"/>
    <xf numFmtId="0" fontId="16" fillId="0" borderId="0" xfId="0" applyFont="1"/>
    <xf numFmtId="0" fontId="17" fillId="0" borderId="0" xfId="0" applyFont="1"/>
    <xf numFmtId="0" fontId="17" fillId="0" borderId="5" xfId="0" applyFont="1" applyBorder="1" applyAlignment="1">
      <alignment wrapText="1"/>
    </xf>
    <xf numFmtId="0" fontId="18" fillId="0" borderId="0" xfId="0" applyFont="1"/>
    <xf numFmtId="0" fontId="15" fillId="0" borderId="9" xfId="0" applyFont="1" applyBorder="1"/>
    <xf numFmtId="164" fontId="17" fillId="0" borderId="8" xfId="0" applyNumberFormat="1" applyFont="1" applyBorder="1"/>
    <xf numFmtId="0" fontId="19" fillId="0" borderId="0" xfId="0" applyFont="1"/>
    <xf numFmtId="0" fontId="12" fillId="0" borderId="12" xfId="0" applyFont="1" applyFill="1" applyBorder="1" applyAlignment="1">
      <alignment wrapText="1"/>
    </xf>
    <xf numFmtId="0" fontId="14" fillId="0" borderId="0" xfId="0" applyFont="1"/>
    <xf numFmtId="0" fontId="13" fillId="0" borderId="0" xfId="0" applyFont="1"/>
    <xf numFmtId="0" fontId="1" fillId="0" borderId="0" xfId="0" applyFont="1"/>
    <xf numFmtId="0" fontId="13" fillId="0" borderId="8" xfId="0" applyFont="1" applyBorder="1" applyAlignment="1">
      <alignment wrapText="1"/>
    </xf>
    <xf numFmtId="0" fontId="13" fillId="0" borderId="9" xfId="0" applyFont="1" applyBorder="1" applyAlignment="1">
      <alignment wrapText="1"/>
    </xf>
    <xf numFmtId="0" fontId="14" fillId="0" borderId="15" xfId="0" applyFont="1" applyBorder="1"/>
    <xf numFmtId="0" fontId="13" fillId="5" borderId="8" xfId="0" applyFont="1" applyFill="1" applyBorder="1" applyAlignment="1">
      <alignment wrapText="1"/>
    </xf>
    <xf numFmtId="0" fontId="14" fillId="0" borderId="9" xfId="0" applyFont="1" applyBorder="1"/>
    <xf numFmtId="0" fontId="13" fillId="0" borderId="13" xfId="0" applyFont="1" applyBorder="1" applyAlignment="1">
      <alignment wrapText="1"/>
    </xf>
    <xf numFmtId="0" fontId="13" fillId="0" borderId="10" xfId="0" applyFont="1" applyBorder="1" applyAlignment="1">
      <alignment wrapText="1"/>
    </xf>
    <xf numFmtId="0" fontId="13" fillId="5" borderId="5" xfId="0" applyFont="1" applyFill="1" applyBorder="1" applyAlignment="1">
      <alignment wrapText="1"/>
    </xf>
    <xf numFmtId="0" fontId="13" fillId="0" borderId="5" xfId="0" applyFont="1" applyBorder="1" applyAlignment="1">
      <alignment wrapText="1"/>
    </xf>
    <xf numFmtId="0" fontId="13" fillId="0" borderId="6" xfId="0" applyFont="1" applyBorder="1" applyAlignment="1">
      <alignment wrapText="1"/>
    </xf>
    <xf numFmtId="168" fontId="13" fillId="0" borderId="13" xfId="0" applyNumberFormat="1" applyFont="1" applyBorder="1"/>
    <xf numFmtId="1" fontId="13" fillId="0" borderId="12" xfId="0" applyNumberFormat="1" applyFont="1" applyBorder="1"/>
    <xf numFmtId="1" fontId="13" fillId="5" borderId="4" xfId="0" applyNumberFormat="1" applyFont="1" applyFill="1" applyBorder="1"/>
    <xf numFmtId="164" fontId="1" fillId="0" borderId="0" xfId="0" applyNumberFormat="1" applyFont="1"/>
    <xf numFmtId="0" fontId="13" fillId="6" borderId="5" xfId="0" applyFont="1" applyFill="1" applyBorder="1" applyAlignment="1">
      <alignment wrapText="1"/>
    </xf>
    <xf numFmtId="1" fontId="13" fillId="5" borderId="8" xfId="0" applyNumberFormat="1" applyFont="1" applyFill="1" applyBorder="1"/>
    <xf numFmtId="0" fontId="13" fillId="5" borderId="4" xfId="0" applyFont="1" applyFill="1" applyBorder="1" applyAlignment="1">
      <alignment wrapText="1"/>
    </xf>
    <xf numFmtId="1" fontId="13" fillId="5" borderId="13" xfId="0" applyNumberFormat="1" applyFont="1" applyFill="1" applyBorder="1"/>
    <xf numFmtId="1" fontId="13" fillId="0" borderId="11" xfId="0" applyNumberFormat="1" applyFont="1" applyBorder="1"/>
    <xf numFmtId="166" fontId="13" fillId="0" borderId="13" xfId="0" applyNumberFormat="1" applyFont="1" applyBorder="1"/>
    <xf numFmtId="0" fontId="13" fillId="5" borderId="0" xfId="0" applyFont="1" applyFill="1" applyBorder="1" applyAlignment="1">
      <alignment wrapText="1"/>
    </xf>
    <xf numFmtId="164" fontId="13" fillId="5" borderId="4" xfId="0" applyNumberFormat="1" applyFont="1" applyFill="1" applyBorder="1"/>
    <xf numFmtId="164" fontId="14" fillId="5" borderId="4" xfId="0" applyNumberFormat="1" applyFont="1" applyFill="1" applyBorder="1"/>
    <xf numFmtId="166" fontId="14" fillId="5" borderId="4" xfId="0" applyNumberFormat="1" applyFont="1" applyFill="1" applyBorder="1"/>
    <xf numFmtId="1" fontId="13" fillId="5" borderId="12" xfId="0" applyNumberFormat="1" applyFont="1" applyFill="1" applyBorder="1"/>
    <xf numFmtId="166" fontId="13" fillId="5" borderId="4" xfId="0" applyNumberFormat="1" applyFont="1" applyFill="1" applyBorder="1"/>
    <xf numFmtId="0" fontId="12" fillId="0" borderId="16" xfId="0" applyFont="1" applyFill="1" applyBorder="1" applyAlignment="1">
      <alignment wrapText="1"/>
    </xf>
    <xf numFmtId="166" fontId="13" fillId="0" borderId="4" xfId="0" applyNumberFormat="1" applyFont="1" applyFill="1" applyBorder="1"/>
    <xf numFmtId="0" fontId="12" fillId="0" borderId="0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 indent="1"/>
    </xf>
    <xf numFmtId="0" fontId="1" fillId="0" borderId="0" xfId="0" applyFont="1" applyAlignment="1">
      <alignment horizontal="left" vertical="center" wrapText="1" indent="1"/>
    </xf>
    <xf numFmtId="0" fontId="1" fillId="0" borderId="0" xfId="0" applyFont="1" applyAlignment="1">
      <alignment horizontal="left" vertical="center" indent="1"/>
    </xf>
    <xf numFmtId="0" fontId="1" fillId="0" borderId="8" xfId="0" applyFont="1" applyBorder="1"/>
    <xf numFmtId="0" fontId="1" fillId="0" borderId="9" xfId="0" applyFont="1" applyBorder="1"/>
    <xf numFmtId="0" fontId="1" fillId="0" borderId="14" xfId="0" applyFont="1" applyBorder="1"/>
    <xf numFmtId="0" fontId="1" fillId="5" borderId="0" xfId="0" applyFont="1" applyFill="1"/>
    <xf numFmtId="0" fontId="1" fillId="0" borderId="13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5" borderId="0" xfId="0" applyFont="1" applyFill="1" applyBorder="1"/>
    <xf numFmtId="0" fontId="1" fillId="0" borderId="5" xfId="0" applyFont="1" applyBorder="1" applyAlignment="1">
      <alignment wrapText="1"/>
    </xf>
    <xf numFmtId="0" fontId="1" fillId="0" borderId="4" xfId="0" applyFont="1" applyBorder="1" applyAlignment="1">
      <alignment wrapText="1"/>
    </xf>
    <xf numFmtId="164" fontId="1" fillId="0" borderId="4" xfId="0" applyNumberFormat="1" applyFont="1" applyBorder="1" applyAlignment="1">
      <alignment wrapText="1"/>
    </xf>
    <xf numFmtId="164" fontId="1" fillId="0" borderId="4" xfId="0" applyNumberFormat="1" applyFont="1" applyBorder="1"/>
    <xf numFmtId="164" fontId="1" fillId="0" borderId="5" xfId="0" applyNumberFormat="1" applyFont="1" applyBorder="1"/>
    <xf numFmtId="0" fontId="0" fillId="0" borderId="0" xfId="0" applyFont="1"/>
    <xf numFmtId="0" fontId="12" fillId="5" borderId="12" xfId="0" applyFont="1" applyFill="1" applyBorder="1"/>
    <xf numFmtId="164" fontId="13" fillId="5" borderId="12" xfId="0" applyNumberFormat="1" applyFont="1" applyFill="1" applyBorder="1"/>
    <xf numFmtId="0" fontId="12" fillId="0" borderId="0" xfId="0" applyFont="1" applyFill="1" applyBorder="1" applyAlignment="1">
      <alignment wrapText="1"/>
    </xf>
    <xf numFmtId="164" fontId="12" fillId="0" borderId="12" xfId="0" applyNumberFormat="1" applyFont="1" applyFill="1" applyBorder="1"/>
    <xf numFmtId="164" fontId="12" fillId="0" borderId="4" xfId="0" applyNumberFormat="1" applyFont="1" applyFill="1" applyBorder="1"/>
    <xf numFmtId="164" fontId="20" fillId="0" borderId="4" xfId="0" applyNumberFormat="1" applyFont="1" applyFill="1" applyBorder="1"/>
    <xf numFmtId="166" fontId="20" fillId="0" borderId="4" xfId="0" applyNumberFormat="1" applyFont="1" applyFill="1" applyBorder="1"/>
    <xf numFmtId="164" fontId="12" fillId="5" borderId="12" xfId="0" applyNumberFormat="1" applyFont="1" applyFill="1" applyBorder="1"/>
    <xf numFmtId="164" fontId="12" fillId="5" borderId="4" xfId="0" applyNumberFormat="1" applyFont="1" applyFill="1" applyBorder="1"/>
    <xf numFmtId="164" fontId="20" fillId="5" borderId="4" xfId="0" applyNumberFormat="1" applyFont="1" applyFill="1" applyBorder="1"/>
    <xf numFmtId="166" fontId="20" fillId="5" borderId="4" xfId="0" applyNumberFormat="1" applyFont="1" applyFill="1" applyBorder="1"/>
    <xf numFmtId="0" fontId="21" fillId="0" borderId="0" xfId="13"/>
    <xf numFmtId="0" fontId="0" fillId="0" borderId="0" xfId="0" applyFill="1"/>
    <xf numFmtId="0" fontId="0" fillId="0" borderId="0" xfId="0" applyFont="1" applyAlignment="1">
      <alignment wrapText="1"/>
    </xf>
  </cellXfs>
  <cellStyles count="14">
    <cellStyle name="Comma 2" xfId="12" xr:uid="{00000000-0005-0000-0000-000000000000}"/>
    <cellStyle name="Hyperlink" xfId="13" builtinId="8"/>
    <cellStyle name="Normal" xfId="0" builtinId="0"/>
    <cellStyle name="Normal 2" xfId="3" xr:uid="{00000000-0005-0000-0000-000002000000}"/>
    <cellStyle name="Normal 2 2" xfId="9" xr:uid="{00000000-0005-0000-0000-000003000000}"/>
    <cellStyle name="Normal 2 3" xfId="10" xr:uid="{00000000-0005-0000-0000-000004000000}"/>
    <cellStyle name="Normal 2 4" xfId="11" xr:uid="{00000000-0005-0000-0000-000005000000}"/>
    <cellStyle name="Normal 3" xfId="1" xr:uid="{00000000-0005-0000-0000-000006000000}"/>
    <cellStyle name="Percent 2" xfId="2" xr:uid="{00000000-0005-0000-0000-000007000000}"/>
    <cellStyle name="Percent 3" xfId="4" xr:uid="{00000000-0005-0000-0000-000008000000}"/>
    <cellStyle name="Table Header" xfId="5" xr:uid="{00000000-0005-0000-0000-000009000000}"/>
    <cellStyle name="Table Heading 1" xfId="7" xr:uid="{00000000-0005-0000-0000-00000A000000}"/>
    <cellStyle name="Table Total Millions" xfId="8" xr:uid="{00000000-0005-0000-0000-00000B000000}"/>
    <cellStyle name="Table Units" xfId="6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565150</xdr:colOff>
      <xdr:row>43</xdr:row>
      <xdr:rowOff>111760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12450AC-9FF6-4DA8-A266-D24F681C396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661150" cy="83032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assets.publishing.service.gov.uk/government/uploads/system/uploads/attachment_data/file/871799/Budget_2020_Web_Accessible_Complete.pdf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O74"/>
  <sheetViews>
    <sheetView workbookViewId="0">
      <selection activeCell="E58" sqref="E58"/>
    </sheetView>
  </sheetViews>
  <sheetFormatPr defaultColWidth="9" defaultRowHeight="14.25" x14ac:dyDescent="0.45"/>
  <cols>
    <col min="1" max="1" width="7.73046875" style="89" customWidth="1"/>
    <col min="2" max="2" width="26.3984375" style="89" customWidth="1"/>
    <col min="3" max="4" width="14.86328125" style="89" customWidth="1"/>
    <col min="5" max="5" width="8.1328125" style="89" customWidth="1"/>
    <col min="6" max="6" width="11" style="89" customWidth="1"/>
    <col min="7" max="7" width="6.86328125" style="89" customWidth="1"/>
    <col min="8" max="8" width="7" style="89" customWidth="1"/>
    <col min="9" max="10" width="14.86328125" style="89" customWidth="1"/>
    <col min="11" max="11" width="9.59765625" style="89" customWidth="1"/>
    <col min="12" max="12" width="9" style="89" customWidth="1"/>
    <col min="13" max="13" width="9.1328125" style="89" customWidth="1"/>
    <col min="14" max="14" width="6.3984375" style="89" customWidth="1"/>
    <col min="15" max="15" width="5.265625" style="89" customWidth="1"/>
    <col min="16" max="16384" width="9" style="89"/>
  </cols>
  <sheetData>
    <row r="2" spans="1:15" x14ac:dyDescent="0.45">
      <c r="A2" s="91" t="s">
        <v>0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3"/>
      <c r="O2" s="93"/>
    </row>
    <row r="3" spans="1:15" x14ac:dyDescent="0.45">
      <c r="A3" s="94" t="s">
        <v>1</v>
      </c>
      <c r="B3" s="95" t="s">
        <v>2</v>
      </c>
      <c r="C3" s="96" t="s">
        <v>3</v>
      </c>
      <c r="D3" s="38"/>
      <c r="E3" s="38"/>
      <c r="F3" s="38"/>
      <c r="G3" s="38"/>
      <c r="H3" s="97"/>
      <c r="I3" s="98" t="s">
        <v>4</v>
      </c>
      <c r="J3" s="38"/>
      <c r="K3" s="38"/>
      <c r="L3" s="38"/>
      <c r="M3" s="39"/>
      <c r="N3" s="93"/>
      <c r="O3" s="93"/>
    </row>
    <row r="4" spans="1:15" ht="39.75" x14ac:dyDescent="0.45">
      <c r="A4" s="99"/>
      <c r="B4" s="100"/>
      <c r="C4" s="36" t="s">
        <v>5</v>
      </c>
      <c r="D4" s="37" t="s">
        <v>6</v>
      </c>
      <c r="E4" s="38" t="s">
        <v>7</v>
      </c>
      <c r="F4" s="39"/>
      <c r="G4" s="94"/>
      <c r="H4" s="101"/>
      <c r="I4" s="36" t="s">
        <v>5</v>
      </c>
      <c r="J4" s="37" t="s">
        <v>6</v>
      </c>
      <c r="K4" s="38" t="s">
        <v>7</v>
      </c>
      <c r="L4" s="39"/>
      <c r="M4" s="40"/>
      <c r="N4" s="93"/>
      <c r="O4" s="93"/>
    </row>
    <row r="5" spans="1:15" ht="47.25" customHeight="1" x14ac:dyDescent="0.45">
      <c r="A5" s="102"/>
      <c r="B5" s="103"/>
      <c r="C5" s="41" t="s">
        <v>8</v>
      </c>
      <c r="D5" s="38"/>
      <c r="E5" s="39"/>
      <c r="F5" s="39" t="s">
        <v>9</v>
      </c>
      <c r="G5" s="42" t="s">
        <v>10</v>
      </c>
      <c r="H5" s="101"/>
      <c r="I5" s="41" t="s">
        <v>8</v>
      </c>
      <c r="J5" s="38"/>
      <c r="K5" s="39"/>
      <c r="L5" s="39" t="s">
        <v>9</v>
      </c>
      <c r="M5" s="42" t="s">
        <v>10</v>
      </c>
      <c r="N5" s="93"/>
      <c r="O5" s="93"/>
    </row>
    <row r="6" spans="1:15" x14ac:dyDescent="0.45">
      <c r="A6" s="50" t="s">
        <v>11</v>
      </c>
      <c r="B6" s="44" t="s">
        <v>12</v>
      </c>
      <c r="C6" s="104">
        <v>203.7</v>
      </c>
      <c r="D6" s="47">
        <v>304.8</v>
      </c>
      <c r="E6" s="47"/>
      <c r="F6" s="47"/>
      <c r="G6" s="105"/>
      <c r="H6" s="106"/>
      <c r="I6" s="47">
        <v>8.1999999999999993</v>
      </c>
      <c r="J6" s="47">
        <v>5.5</v>
      </c>
      <c r="K6" s="47"/>
      <c r="L6" s="47"/>
      <c r="M6" s="105"/>
      <c r="N6" s="107"/>
      <c r="O6" s="107"/>
    </row>
    <row r="7" spans="1:15" x14ac:dyDescent="0.45">
      <c r="A7" s="50"/>
      <c r="B7" s="44"/>
      <c r="C7" s="53"/>
      <c r="D7" s="53"/>
      <c r="E7" s="53"/>
      <c r="F7" s="71"/>
      <c r="G7" s="105"/>
      <c r="H7" s="106"/>
      <c r="I7" s="53"/>
      <c r="J7" s="53"/>
      <c r="K7" s="53"/>
      <c r="L7" s="71"/>
      <c r="M7" s="105"/>
      <c r="N7" s="107"/>
      <c r="O7" s="107"/>
    </row>
    <row r="8" spans="1:15" x14ac:dyDescent="0.45">
      <c r="A8" s="108"/>
      <c r="B8" s="81" t="s">
        <v>13</v>
      </c>
      <c r="C8" s="59">
        <f>SUM(C6:C7)</f>
        <v>203.7</v>
      </c>
      <c r="D8" s="59">
        <f>SUM(D6:D7)</f>
        <v>304.8</v>
      </c>
      <c r="E8" s="60">
        <f>C8-D8</f>
        <v>-101.10000000000002</v>
      </c>
      <c r="F8" s="61">
        <f>E8/D8</f>
        <v>-0.33169291338582685</v>
      </c>
      <c r="G8" s="62">
        <v>1</v>
      </c>
      <c r="H8" s="109"/>
      <c r="I8" s="59">
        <f>SUM(I6:I7)</f>
        <v>8.1999999999999993</v>
      </c>
      <c r="J8" s="59">
        <f>SUM(J6:J7)</f>
        <v>5.5</v>
      </c>
      <c r="K8" s="60">
        <f>I8-J8</f>
        <v>2.6999999999999993</v>
      </c>
      <c r="L8" s="61">
        <f>K8/J8</f>
        <v>0.4909090909090908</v>
      </c>
      <c r="M8" s="62"/>
      <c r="N8" s="107"/>
      <c r="O8" s="107"/>
    </row>
    <row r="9" spans="1:15" x14ac:dyDescent="0.45">
      <c r="A9" s="110"/>
      <c r="B9" s="64"/>
      <c r="C9" s="67"/>
      <c r="D9" s="67"/>
      <c r="E9" s="68"/>
      <c r="F9" s="69"/>
      <c r="G9" s="70"/>
      <c r="H9" s="111"/>
      <c r="I9" s="67"/>
      <c r="J9" s="67"/>
      <c r="K9" s="68"/>
      <c r="L9" s="69"/>
      <c r="M9" s="70"/>
      <c r="N9" s="107"/>
      <c r="O9" s="107"/>
    </row>
    <row r="10" spans="1:15" x14ac:dyDescent="0.45">
      <c r="A10" s="99" t="s">
        <v>14</v>
      </c>
      <c r="B10" s="100" t="s">
        <v>15</v>
      </c>
      <c r="C10" s="47">
        <v>23.6</v>
      </c>
      <c r="D10" s="47">
        <v>20.8</v>
      </c>
      <c r="E10" s="47"/>
      <c r="F10" s="47"/>
      <c r="G10" s="112"/>
      <c r="H10" s="111"/>
      <c r="I10" s="47">
        <v>0.8</v>
      </c>
      <c r="J10" s="47">
        <v>0.9</v>
      </c>
      <c r="K10" s="47"/>
      <c r="L10" s="113"/>
      <c r="M10" s="112"/>
      <c r="N10" s="107"/>
      <c r="O10" s="107"/>
    </row>
    <row r="11" spans="1:15" x14ac:dyDescent="0.45">
      <c r="A11" s="50"/>
      <c r="B11" s="100"/>
      <c r="C11" s="47"/>
      <c r="D11" s="47"/>
      <c r="E11" s="47"/>
      <c r="F11" s="47"/>
      <c r="G11" s="112"/>
      <c r="H11" s="111"/>
      <c r="I11" s="47"/>
      <c r="J11" s="47"/>
      <c r="K11" s="47"/>
      <c r="L11" s="113"/>
      <c r="M11" s="112"/>
      <c r="N11" s="107"/>
      <c r="O11" s="107"/>
    </row>
    <row r="12" spans="1:15" x14ac:dyDescent="0.45">
      <c r="A12" s="108"/>
      <c r="B12" s="81" t="s">
        <v>13</v>
      </c>
      <c r="C12" s="59">
        <f>SUM(C10:C11)</f>
        <v>23.6</v>
      </c>
      <c r="D12" s="59">
        <f t="shared" ref="D12" si="0">SUM(D10)</f>
        <v>20.8</v>
      </c>
      <c r="E12" s="60">
        <f>C12-D12</f>
        <v>2.8000000000000007</v>
      </c>
      <c r="F12" s="61">
        <f>E12/D12</f>
        <v>0.13461538461538464</v>
      </c>
      <c r="G12" s="62"/>
      <c r="H12" s="109"/>
      <c r="I12" s="59">
        <f>I10</f>
        <v>0.8</v>
      </c>
      <c r="J12" s="59">
        <f>J10</f>
        <v>0.9</v>
      </c>
      <c r="K12" s="60">
        <f>I12-J12</f>
        <v>-9.9999999999999978E-2</v>
      </c>
      <c r="L12" s="61">
        <f>K12/J12</f>
        <v>-0.11111111111111108</v>
      </c>
      <c r="M12" s="62"/>
      <c r="N12" s="107"/>
      <c r="O12" s="107"/>
    </row>
    <row r="13" spans="1:15" x14ac:dyDescent="0.45">
      <c r="A13" s="110"/>
      <c r="B13" s="114"/>
      <c r="C13" s="115"/>
      <c r="D13" s="115"/>
      <c r="E13" s="116"/>
      <c r="F13" s="117"/>
      <c r="G13" s="118"/>
      <c r="H13" s="106"/>
      <c r="I13" s="115"/>
      <c r="J13" s="115"/>
      <c r="K13" s="115"/>
      <c r="L13" s="119"/>
      <c r="M13" s="118"/>
      <c r="N13" s="107"/>
      <c r="O13" s="107"/>
    </row>
    <row r="14" spans="1:15" x14ac:dyDescent="0.45">
      <c r="A14" s="50" t="s">
        <v>16</v>
      </c>
      <c r="B14" s="44" t="s">
        <v>17</v>
      </c>
      <c r="C14" s="53">
        <v>2.9</v>
      </c>
      <c r="D14" s="53">
        <v>2.4</v>
      </c>
      <c r="E14" s="47"/>
      <c r="F14" s="47"/>
      <c r="G14" s="105"/>
      <c r="H14" s="106"/>
      <c r="I14" s="53">
        <v>0</v>
      </c>
      <c r="J14" s="53">
        <v>0</v>
      </c>
      <c r="K14" s="53"/>
      <c r="L14" s="71"/>
      <c r="M14" s="105"/>
      <c r="N14" s="107"/>
      <c r="O14" s="107"/>
    </row>
    <row r="15" spans="1:15" x14ac:dyDescent="0.45">
      <c r="A15" s="50"/>
      <c r="B15" s="44"/>
      <c r="C15" s="53"/>
      <c r="D15" s="53"/>
      <c r="E15" s="53"/>
      <c r="F15" s="71"/>
      <c r="G15" s="105"/>
      <c r="H15" s="106"/>
      <c r="I15" s="53"/>
      <c r="J15" s="53"/>
      <c r="K15" s="53"/>
      <c r="L15" s="71"/>
      <c r="M15" s="105"/>
      <c r="N15" s="107"/>
      <c r="O15" s="107"/>
    </row>
    <row r="16" spans="1:15" x14ac:dyDescent="0.45">
      <c r="A16" s="108"/>
      <c r="B16" s="81" t="s">
        <v>13</v>
      </c>
      <c r="C16" s="59">
        <f>SUM(C14:C15)</f>
        <v>2.9</v>
      </c>
      <c r="D16" s="59">
        <f>SUM(D14:D15)</f>
        <v>2.4</v>
      </c>
      <c r="E16" s="60">
        <f>C16-D16</f>
        <v>0.5</v>
      </c>
      <c r="F16" s="61">
        <f>E16/D16</f>
        <v>0.20833333333333334</v>
      </c>
      <c r="G16" s="62"/>
      <c r="H16" s="109"/>
      <c r="I16" s="59">
        <f>SUM(I14:I15)</f>
        <v>0</v>
      </c>
      <c r="J16" s="59">
        <f>SUM(J14:J15)</f>
        <v>0</v>
      </c>
      <c r="K16" s="60">
        <f>I16-J16</f>
        <v>0</v>
      </c>
      <c r="L16" s="61">
        <v>0</v>
      </c>
      <c r="M16" s="62"/>
      <c r="N16" s="107"/>
      <c r="O16" s="107"/>
    </row>
    <row r="17" spans="1:15" x14ac:dyDescent="0.45">
      <c r="A17" s="110"/>
      <c r="B17" s="114"/>
      <c r="C17" s="115"/>
      <c r="D17" s="115"/>
      <c r="E17" s="115"/>
      <c r="F17" s="119"/>
      <c r="G17" s="118"/>
      <c r="H17" s="106"/>
      <c r="I17" s="115"/>
      <c r="J17" s="115"/>
      <c r="K17" s="115"/>
      <c r="L17" s="119"/>
      <c r="M17" s="118"/>
      <c r="N17" s="107"/>
      <c r="O17" s="107"/>
    </row>
    <row r="18" spans="1:15" x14ac:dyDescent="0.45">
      <c r="A18" s="50" t="s">
        <v>18</v>
      </c>
      <c r="B18" s="44" t="s">
        <v>19</v>
      </c>
      <c r="C18" s="53">
        <v>1</v>
      </c>
      <c r="D18" s="53">
        <v>1</v>
      </c>
      <c r="E18" s="47"/>
      <c r="F18" s="47"/>
      <c r="G18" s="105"/>
      <c r="H18" s="106"/>
      <c r="I18" s="53"/>
      <c r="J18" s="53"/>
      <c r="K18" s="53"/>
      <c r="L18" s="71"/>
      <c r="M18" s="105"/>
      <c r="N18" s="107"/>
      <c r="O18" s="107"/>
    </row>
    <row r="19" spans="1:15" x14ac:dyDescent="0.45">
      <c r="A19" s="50"/>
      <c r="B19" s="44"/>
      <c r="C19" s="53"/>
      <c r="D19" s="53"/>
      <c r="E19" s="53"/>
      <c r="F19" s="71"/>
      <c r="G19" s="105"/>
      <c r="H19" s="106"/>
      <c r="I19" s="53"/>
      <c r="J19" s="53"/>
      <c r="K19" s="53"/>
      <c r="L19" s="71"/>
      <c r="M19" s="105"/>
      <c r="N19" s="107"/>
      <c r="O19" s="107"/>
    </row>
    <row r="20" spans="1:15" x14ac:dyDescent="0.45">
      <c r="A20" s="108"/>
      <c r="B20" s="81" t="s">
        <v>13</v>
      </c>
      <c r="C20" s="59">
        <f>SUM(C18:C19)</f>
        <v>1</v>
      </c>
      <c r="D20" s="59">
        <f>SUM(D18:D19)</f>
        <v>1</v>
      </c>
      <c r="E20" s="60">
        <f>C20-D20</f>
        <v>0</v>
      </c>
      <c r="F20" s="61">
        <f>E20/D20</f>
        <v>0</v>
      </c>
      <c r="G20" s="62"/>
      <c r="H20" s="109"/>
      <c r="I20" s="59">
        <f>SUM(I18:I19)</f>
        <v>0</v>
      </c>
      <c r="J20" s="59">
        <f>SUM(J18:J19)</f>
        <v>0</v>
      </c>
      <c r="K20" s="60">
        <f>I20-J20</f>
        <v>0</v>
      </c>
      <c r="L20" s="61">
        <v>0</v>
      </c>
      <c r="M20" s="62"/>
      <c r="N20" s="107"/>
      <c r="O20" s="107"/>
    </row>
    <row r="21" spans="1:15" x14ac:dyDescent="0.45">
      <c r="A21" s="110"/>
      <c r="B21" s="114"/>
      <c r="C21" s="115"/>
      <c r="D21" s="115"/>
      <c r="E21" s="115"/>
      <c r="F21" s="119"/>
      <c r="G21" s="118"/>
      <c r="H21" s="106"/>
      <c r="I21" s="115"/>
      <c r="J21" s="115"/>
      <c r="K21" s="115"/>
      <c r="L21" s="119"/>
      <c r="M21" s="118"/>
      <c r="N21" s="107"/>
      <c r="O21" s="107"/>
    </row>
    <row r="22" spans="1:15" x14ac:dyDescent="0.45">
      <c r="A22" s="50" t="s">
        <v>20</v>
      </c>
      <c r="B22" s="44" t="s">
        <v>21</v>
      </c>
      <c r="C22" s="53">
        <v>3.8</v>
      </c>
      <c r="D22" s="53">
        <v>3.4</v>
      </c>
      <c r="E22" s="53"/>
      <c r="F22" s="71"/>
      <c r="G22" s="105"/>
      <c r="H22" s="106"/>
      <c r="I22" s="53"/>
      <c r="J22" s="53"/>
      <c r="K22" s="53"/>
      <c r="L22" s="71"/>
      <c r="M22" s="105"/>
      <c r="N22" s="107"/>
      <c r="O22" s="107"/>
    </row>
    <row r="23" spans="1:15" x14ac:dyDescent="0.45">
      <c r="A23" s="50"/>
      <c r="B23" s="44"/>
      <c r="C23" s="53"/>
      <c r="D23" s="53"/>
      <c r="E23" s="53"/>
      <c r="F23" s="71"/>
      <c r="G23" s="105"/>
      <c r="H23" s="106"/>
      <c r="I23" s="53"/>
      <c r="J23" s="53"/>
      <c r="K23" s="53"/>
      <c r="L23" s="71"/>
      <c r="M23" s="105"/>
      <c r="N23" s="107"/>
      <c r="O23" s="107"/>
    </row>
    <row r="24" spans="1:15" x14ac:dyDescent="0.45">
      <c r="A24" s="108"/>
      <c r="B24" s="81" t="s">
        <v>13</v>
      </c>
      <c r="C24" s="59">
        <f>SUM(C22:C23)</f>
        <v>3.8</v>
      </c>
      <c r="D24" s="59">
        <f>SUM(D22:D23)</f>
        <v>3.4</v>
      </c>
      <c r="E24" s="60">
        <f>C24-D24</f>
        <v>0.39999999999999991</v>
      </c>
      <c r="F24" s="61">
        <f>E24/D24</f>
        <v>0.11764705882352938</v>
      </c>
      <c r="G24" s="62"/>
      <c r="H24" s="109"/>
      <c r="I24" s="59">
        <f>SUM(I22:I23)</f>
        <v>0</v>
      </c>
      <c r="J24" s="59">
        <f>SUM(J22:J23)</f>
        <v>0</v>
      </c>
      <c r="K24" s="60">
        <f>I24-J24</f>
        <v>0</v>
      </c>
      <c r="L24" s="61"/>
      <c r="M24" s="62"/>
      <c r="N24" s="107"/>
      <c r="O24" s="107"/>
    </row>
    <row r="25" spans="1:15" x14ac:dyDescent="0.45">
      <c r="A25" s="110"/>
      <c r="B25" s="114"/>
      <c r="C25" s="115"/>
      <c r="D25" s="115"/>
      <c r="E25" s="115"/>
      <c r="F25" s="119"/>
      <c r="G25" s="118"/>
      <c r="H25" s="106"/>
      <c r="I25" s="115"/>
      <c r="J25" s="115"/>
      <c r="K25" s="115"/>
      <c r="L25" s="119"/>
      <c r="M25" s="118"/>
      <c r="N25" s="107"/>
      <c r="O25" s="107"/>
    </row>
    <row r="26" spans="1:15" ht="29.25" customHeight="1" x14ac:dyDescent="0.45">
      <c r="A26" s="93"/>
      <c r="B26" s="120" t="s">
        <v>22</v>
      </c>
      <c r="C26" s="77"/>
      <c r="D26" s="77"/>
      <c r="E26" s="77"/>
      <c r="F26" s="121"/>
      <c r="G26" s="72"/>
      <c r="H26" s="106"/>
      <c r="I26" s="77"/>
      <c r="J26" s="77"/>
      <c r="K26" s="78"/>
      <c r="L26" s="79"/>
      <c r="M26" s="72"/>
      <c r="N26" s="107"/>
      <c r="O26" s="107"/>
    </row>
    <row r="27" spans="1:15" x14ac:dyDescent="0.45">
      <c r="A27" s="50" t="s">
        <v>95</v>
      </c>
      <c r="B27" s="44" t="s">
        <v>23</v>
      </c>
      <c r="C27" s="53">
        <v>0</v>
      </c>
      <c r="D27" s="53">
        <v>0</v>
      </c>
      <c r="E27" s="53"/>
      <c r="F27" s="71"/>
      <c r="G27" s="105"/>
      <c r="H27" s="106"/>
      <c r="I27" s="53">
        <v>0</v>
      </c>
      <c r="J27" s="53">
        <v>0</v>
      </c>
      <c r="K27" s="53"/>
      <c r="L27" s="71"/>
      <c r="M27" s="105"/>
      <c r="N27" s="107"/>
      <c r="O27" s="107"/>
    </row>
    <row r="28" spans="1:15" x14ac:dyDescent="0.45">
      <c r="A28" s="50"/>
      <c r="B28" s="44" t="s">
        <v>24</v>
      </c>
      <c r="C28" s="53">
        <v>0</v>
      </c>
      <c r="D28" s="53">
        <v>0</v>
      </c>
      <c r="E28" s="53"/>
      <c r="F28" s="71"/>
      <c r="G28" s="105"/>
      <c r="H28" s="106"/>
      <c r="I28" s="53">
        <v>0</v>
      </c>
      <c r="J28" s="53">
        <v>0</v>
      </c>
      <c r="K28" s="53"/>
      <c r="L28" s="71"/>
      <c r="M28" s="105"/>
      <c r="N28" s="107"/>
      <c r="O28" s="107"/>
    </row>
    <row r="29" spans="1:15" ht="26.65" x14ac:dyDescent="0.45">
      <c r="A29" s="50"/>
      <c r="B29" s="44" t="s">
        <v>25</v>
      </c>
      <c r="C29" s="53">
        <v>0</v>
      </c>
      <c r="D29" s="53">
        <v>0</v>
      </c>
      <c r="E29" s="53"/>
      <c r="F29" s="71"/>
      <c r="G29" s="105"/>
      <c r="H29" s="106"/>
      <c r="I29" s="53">
        <v>0</v>
      </c>
      <c r="J29" s="53">
        <v>0</v>
      </c>
      <c r="K29" s="53"/>
      <c r="L29" s="71"/>
      <c r="M29" s="105"/>
      <c r="N29" s="107"/>
      <c r="O29" s="107"/>
    </row>
    <row r="30" spans="1:15" ht="26.65" x14ac:dyDescent="0.45">
      <c r="A30" s="50"/>
      <c r="B30" s="44" t="s">
        <v>26</v>
      </c>
      <c r="C30" s="53">
        <v>0</v>
      </c>
      <c r="D30" s="53">
        <v>0</v>
      </c>
      <c r="E30" s="53"/>
      <c r="F30" s="71"/>
      <c r="G30" s="105"/>
      <c r="H30" s="106"/>
      <c r="I30" s="53">
        <v>0</v>
      </c>
      <c r="J30" s="53">
        <v>0</v>
      </c>
      <c r="K30" s="53"/>
      <c r="L30" s="71"/>
      <c r="M30" s="105"/>
      <c r="N30" s="107"/>
      <c r="O30" s="107"/>
    </row>
    <row r="31" spans="1:15" x14ac:dyDescent="0.45">
      <c r="A31" s="50"/>
      <c r="B31" s="44"/>
      <c r="C31" s="53"/>
      <c r="D31" s="53"/>
      <c r="E31" s="53"/>
      <c r="F31" s="71"/>
      <c r="G31" s="105"/>
      <c r="H31" s="106"/>
      <c r="I31" s="53"/>
      <c r="J31" s="53"/>
      <c r="K31" s="53"/>
      <c r="L31" s="71"/>
      <c r="M31" s="105"/>
      <c r="N31" s="107"/>
      <c r="O31" s="107"/>
    </row>
    <row r="32" spans="1:15" x14ac:dyDescent="0.45">
      <c r="A32" s="108"/>
      <c r="B32" s="81" t="s">
        <v>13</v>
      </c>
      <c r="C32" s="59">
        <f>SUM(C27:C31)</f>
        <v>0</v>
      </c>
      <c r="D32" s="59">
        <f>SUM(D27:D31)</f>
        <v>0</v>
      </c>
      <c r="E32" s="60">
        <f>C32-D32</f>
        <v>0</v>
      </c>
      <c r="F32" s="61">
        <v>0</v>
      </c>
      <c r="G32" s="62"/>
      <c r="H32" s="109"/>
      <c r="I32" s="59">
        <f>SUM(I27:I31)</f>
        <v>0</v>
      </c>
      <c r="J32" s="59">
        <f>SUM(J27:J31)</f>
        <v>0</v>
      </c>
      <c r="K32" s="60">
        <f>I32-J32</f>
        <v>0</v>
      </c>
      <c r="L32" s="61">
        <v>0</v>
      </c>
      <c r="M32" s="62"/>
      <c r="N32" s="107"/>
      <c r="O32" s="107"/>
    </row>
    <row r="33" spans="1:15" x14ac:dyDescent="0.45">
      <c r="A33" s="110"/>
      <c r="B33" s="114"/>
      <c r="C33" s="115"/>
      <c r="D33" s="115"/>
      <c r="E33" s="115"/>
      <c r="F33" s="119"/>
      <c r="G33" s="118"/>
      <c r="H33" s="106"/>
      <c r="I33" s="115"/>
      <c r="J33" s="115"/>
      <c r="K33" s="115"/>
      <c r="L33" s="119"/>
      <c r="M33" s="118"/>
      <c r="N33" s="107"/>
      <c r="O33" s="107"/>
    </row>
    <row r="34" spans="1:15" ht="26.65" x14ac:dyDescent="0.45">
      <c r="A34" s="50" t="s">
        <v>110</v>
      </c>
      <c r="B34" s="44" t="s">
        <v>28</v>
      </c>
      <c r="C34" s="53">
        <v>3.5</v>
      </c>
      <c r="D34" s="53">
        <v>0</v>
      </c>
      <c r="E34" s="53"/>
      <c r="F34" s="71"/>
      <c r="G34" s="105"/>
      <c r="H34" s="106"/>
      <c r="I34" s="53">
        <v>0</v>
      </c>
      <c r="J34" s="53">
        <v>0</v>
      </c>
      <c r="K34" s="53"/>
      <c r="L34" s="71"/>
      <c r="M34" s="105"/>
      <c r="N34" s="107"/>
      <c r="O34" s="107"/>
    </row>
    <row r="35" spans="1:15" x14ac:dyDescent="0.45">
      <c r="A35" s="50"/>
      <c r="B35" s="44"/>
      <c r="C35" s="53"/>
      <c r="D35" s="53"/>
      <c r="E35" s="53"/>
      <c r="F35" s="71"/>
      <c r="G35" s="105"/>
      <c r="H35" s="106"/>
      <c r="I35" s="53"/>
      <c r="J35" s="53"/>
      <c r="K35" s="53"/>
      <c r="L35" s="71"/>
      <c r="M35" s="105"/>
      <c r="N35" s="107"/>
      <c r="O35" s="107"/>
    </row>
    <row r="36" spans="1:15" x14ac:dyDescent="0.45">
      <c r="A36" s="50"/>
      <c r="B36" s="81" t="s">
        <v>13</v>
      </c>
      <c r="C36" s="59">
        <f>SUM(C34:C35)</f>
        <v>3.5</v>
      </c>
      <c r="D36" s="59">
        <f>SUM(D34:D35)</f>
        <v>0</v>
      </c>
      <c r="E36" s="60">
        <f>C36-D36</f>
        <v>3.5</v>
      </c>
      <c r="F36" s="61">
        <v>0</v>
      </c>
      <c r="G36" s="62"/>
      <c r="H36" s="109"/>
      <c r="I36" s="59"/>
      <c r="J36" s="59"/>
      <c r="K36" s="60">
        <f>I36-J36</f>
        <v>0</v>
      </c>
      <c r="L36" s="61">
        <v>0</v>
      </c>
      <c r="M36" s="62"/>
      <c r="N36" s="107"/>
      <c r="O36" s="107"/>
    </row>
    <row r="37" spans="1:15" x14ac:dyDescent="0.45">
      <c r="A37" s="110"/>
      <c r="B37" s="114"/>
      <c r="C37" s="115"/>
      <c r="D37" s="115"/>
      <c r="E37" s="115"/>
      <c r="F37" s="119"/>
      <c r="G37" s="118"/>
      <c r="H37" s="106"/>
      <c r="I37" s="115"/>
      <c r="J37" s="115"/>
      <c r="K37" s="115"/>
      <c r="L37" s="119"/>
      <c r="M37" s="118"/>
      <c r="N37" s="107"/>
      <c r="O37" s="107"/>
    </row>
    <row r="38" spans="1:15" ht="26.65" x14ac:dyDescent="0.45">
      <c r="A38" s="50" t="s">
        <v>27</v>
      </c>
      <c r="B38" s="44" t="s">
        <v>30</v>
      </c>
      <c r="C38" s="53">
        <v>9.5</v>
      </c>
      <c r="D38" s="53">
        <v>9.5</v>
      </c>
      <c r="E38" s="53"/>
      <c r="F38" s="71"/>
      <c r="G38" s="105"/>
      <c r="H38" s="106"/>
      <c r="I38" s="53">
        <v>0</v>
      </c>
      <c r="J38" s="53">
        <v>93.3</v>
      </c>
      <c r="K38" s="53"/>
      <c r="L38" s="71"/>
      <c r="M38" s="105"/>
      <c r="N38" s="107"/>
      <c r="O38" s="107"/>
    </row>
    <row r="39" spans="1:15" x14ac:dyDescent="0.45">
      <c r="A39" s="50"/>
      <c r="B39" s="44"/>
      <c r="C39" s="53"/>
      <c r="D39" s="53"/>
      <c r="E39" s="53"/>
      <c r="F39" s="71"/>
      <c r="G39" s="105"/>
      <c r="H39" s="106"/>
      <c r="I39" s="53"/>
      <c r="J39" s="53"/>
      <c r="K39" s="53"/>
      <c r="L39" s="71"/>
      <c r="M39" s="105"/>
      <c r="N39" s="107"/>
      <c r="O39" s="107"/>
    </row>
    <row r="40" spans="1:15" x14ac:dyDescent="0.45">
      <c r="A40" s="108"/>
      <c r="B40" s="81" t="s">
        <v>13</v>
      </c>
      <c r="C40" s="59">
        <f>SUM(C38:C39)</f>
        <v>9.5</v>
      </c>
      <c r="D40" s="59">
        <f>SUM(D38:D39)</f>
        <v>9.5</v>
      </c>
      <c r="E40" s="60">
        <f>C40-D40</f>
        <v>0</v>
      </c>
      <c r="F40" s="61">
        <f>E40/D40</f>
        <v>0</v>
      </c>
      <c r="G40" s="62"/>
      <c r="H40" s="109"/>
      <c r="I40" s="59">
        <f>SUM(I38:I39)</f>
        <v>0</v>
      </c>
      <c r="J40" s="59">
        <f>SUM(J38:J39)</f>
        <v>93.3</v>
      </c>
      <c r="K40" s="60">
        <f>I40-J40</f>
        <v>-93.3</v>
      </c>
      <c r="L40" s="61">
        <f>K40/J40</f>
        <v>-1</v>
      </c>
      <c r="M40" s="62">
        <v>3</v>
      </c>
      <c r="N40" s="107"/>
      <c r="O40" s="107"/>
    </row>
    <row r="41" spans="1:15" x14ac:dyDescent="0.45">
      <c r="A41" s="110"/>
      <c r="B41" s="114"/>
      <c r="C41" s="115"/>
      <c r="D41" s="115"/>
      <c r="E41" s="116"/>
      <c r="F41" s="117"/>
      <c r="G41" s="118"/>
      <c r="H41" s="106"/>
      <c r="I41" s="115"/>
      <c r="J41" s="115"/>
      <c r="K41" s="115"/>
      <c r="L41" s="119"/>
      <c r="M41" s="118"/>
      <c r="N41" s="107"/>
      <c r="O41" s="107"/>
    </row>
    <row r="42" spans="1:15" ht="26.65" x14ac:dyDescent="0.45">
      <c r="A42" s="50" t="s">
        <v>29</v>
      </c>
      <c r="B42" s="44" t="s">
        <v>32</v>
      </c>
      <c r="C42" s="53">
        <v>5</v>
      </c>
      <c r="D42" s="53">
        <v>5</v>
      </c>
      <c r="E42" s="53"/>
      <c r="F42" s="71"/>
      <c r="G42" s="105"/>
      <c r="H42" s="106"/>
      <c r="I42" s="53">
        <v>0.7</v>
      </c>
      <c r="J42" s="53">
        <v>0.7</v>
      </c>
      <c r="K42" s="53"/>
      <c r="L42" s="71"/>
      <c r="M42" s="105"/>
      <c r="N42" s="107"/>
      <c r="O42" s="107"/>
    </row>
    <row r="43" spans="1:15" x14ac:dyDescent="0.45">
      <c r="A43" s="50"/>
      <c r="B43" s="44"/>
      <c r="C43" s="53"/>
      <c r="D43" s="53"/>
      <c r="E43" s="53"/>
      <c r="F43" s="71"/>
      <c r="G43" s="105"/>
      <c r="H43" s="106"/>
      <c r="I43" s="53"/>
      <c r="J43" s="53"/>
      <c r="K43" s="53"/>
      <c r="L43" s="71"/>
      <c r="M43" s="105"/>
      <c r="N43" s="107"/>
      <c r="O43" s="107"/>
    </row>
    <row r="44" spans="1:15" x14ac:dyDescent="0.45">
      <c r="A44" s="108"/>
      <c r="B44" s="81" t="s">
        <v>13</v>
      </c>
      <c r="C44" s="59">
        <f>SUM(C42:C43)</f>
        <v>5</v>
      </c>
      <c r="D44" s="59">
        <f>SUM(D42:D43)</f>
        <v>5</v>
      </c>
      <c r="E44" s="60">
        <f>C44-D44</f>
        <v>0</v>
      </c>
      <c r="F44" s="61">
        <f>E44/D44</f>
        <v>0</v>
      </c>
      <c r="G44" s="62"/>
      <c r="H44" s="109"/>
      <c r="I44" s="59">
        <f>SUM(I42:I43)</f>
        <v>0.7</v>
      </c>
      <c r="J44" s="59">
        <f>SUM(J42:J43)</f>
        <v>0.7</v>
      </c>
      <c r="K44" s="60">
        <f>I44-J44</f>
        <v>0</v>
      </c>
      <c r="L44" s="61">
        <f>K44/J44</f>
        <v>0</v>
      </c>
      <c r="M44" s="62"/>
      <c r="N44" s="107"/>
      <c r="O44" s="107"/>
    </row>
    <row r="45" spans="1:15" x14ac:dyDescent="0.45">
      <c r="A45" s="110"/>
      <c r="B45" s="114"/>
      <c r="C45" s="115"/>
      <c r="D45" s="115"/>
      <c r="E45" s="115"/>
      <c r="F45" s="119"/>
      <c r="G45" s="118"/>
      <c r="H45" s="106"/>
      <c r="I45" s="115"/>
      <c r="J45" s="115"/>
      <c r="K45" s="116"/>
      <c r="L45" s="117"/>
      <c r="M45" s="118"/>
      <c r="N45" s="107"/>
      <c r="O45" s="107"/>
    </row>
    <row r="46" spans="1:15" ht="26.65" x14ac:dyDescent="0.45">
      <c r="A46" s="50" t="s">
        <v>31</v>
      </c>
      <c r="B46" s="44" t="s">
        <v>34</v>
      </c>
      <c r="C46" s="53">
        <v>15.9</v>
      </c>
      <c r="D46" s="53">
        <v>14.7</v>
      </c>
      <c r="E46" s="53"/>
      <c r="F46" s="71"/>
      <c r="G46" s="105"/>
      <c r="H46" s="106"/>
      <c r="I46" s="53"/>
      <c r="J46" s="53"/>
      <c r="K46" s="53"/>
      <c r="L46" s="71"/>
      <c r="M46" s="105"/>
      <c r="N46" s="107"/>
      <c r="O46" s="107"/>
    </row>
    <row r="47" spans="1:15" x14ac:dyDescent="0.45">
      <c r="A47" s="50"/>
      <c r="B47" s="44"/>
      <c r="C47" s="53"/>
      <c r="D47" s="53"/>
      <c r="E47" s="53"/>
      <c r="F47" s="71"/>
      <c r="G47" s="105"/>
      <c r="H47" s="106"/>
      <c r="I47" s="53"/>
      <c r="J47" s="53"/>
      <c r="K47" s="53"/>
      <c r="L47" s="71"/>
      <c r="M47" s="105"/>
      <c r="N47" s="107"/>
      <c r="O47" s="107"/>
    </row>
    <row r="48" spans="1:15" x14ac:dyDescent="0.45">
      <c r="A48" s="108"/>
      <c r="B48" s="81" t="s">
        <v>13</v>
      </c>
      <c r="C48" s="59">
        <f>SUM(C46:C47)</f>
        <v>15.9</v>
      </c>
      <c r="D48" s="59">
        <f>SUM(D46:D47)</f>
        <v>14.7</v>
      </c>
      <c r="E48" s="60">
        <f>C48-D48</f>
        <v>1.2000000000000011</v>
      </c>
      <c r="F48" s="61">
        <f>E48/D48</f>
        <v>8.1632653061224567E-2</v>
      </c>
      <c r="G48" s="62"/>
      <c r="H48" s="109"/>
      <c r="I48" s="59">
        <f>SUM(I46:I47)</f>
        <v>0</v>
      </c>
      <c r="J48" s="59">
        <f>SUM(J46:J47)</f>
        <v>0</v>
      </c>
      <c r="K48" s="60">
        <f>I48-J48</f>
        <v>0</v>
      </c>
      <c r="L48" s="61">
        <v>0</v>
      </c>
      <c r="M48" s="62"/>
      <c r="N48" s="107"/>
      <c r="O48" s="107"/>
    </row>
    <row r="49" spans="1:15" x14ac:dyDescent="0.45">
      <c r="A49" s="110"/>
      <c r="B49" s="114"/>
      <c r="C49" s="115"/>
      <c r="D49" s="115"/>
      <c r="E49" s="116"/>
      <c r="F49" s="117"/>
      <c r="G49" s="118"/>
      <c r="H49" s="106"/>
      <c r="I49" s="115"/>
      <c r="J49" s="115"/>
      <c r="K49" s="116"/>
      <c r="L49" s="117"/>
      <c r="M49" s="118"/>
      <c r="N49" s="107"/>
      <c r="O49" s="107"/>
    </row>
    <row r="50" spans="1:15" x14ac:dyDescent="0.45">
      <c r="A50" s="50"/>
      <c r="B50" s="122" t="s">
        <v>35</v>
      </c>
      <c r="C50" s="53"/>
      <c r="D50" s="53"/>
      <c r="E50" s="53"/>
      <c r="F50" s="71"/>
      <c r="G50" s="105"/>
      <c r="H50" s="106"/>
      <c r="I50" s="53"/>
      <c r="J50" s="53"/>
      <c r="K50" s="53"/>
      <c r="L50" s="71"/>
      <c r="M50" s="105"/>
      <c r="N50" s="107"/>
      <c r="O50" s="107"/>
    </row>
    <row r="51" spans="1:15" ht="26.65" x14ac:dyDescent="0.45">
      <c r="A51" s="50" t="s">
        <v>33</v>
      </c>
      <c r="B51" s="44" t="s">
        <v>37</v>
      </c>
      <c r="C51" s="53">
        <v>8</v>
      </c>
      <c r="D51" s="53">
        <v>7.3</v>
      </c>
      <c r="E51" s="53"/>
      <c r="F51" s="71"/>
      <c r="G51" s="105"/>
      <c r="H51" s="106"/>
      <c r="I51" s="53"/>
      <c r="J51" s="53"/>
      <c r="K51" s="53"/>
      <c r="L51" s="71"/>
      <c r="M51" s="105"/>
      <c r="N51" s="107"/>
      <c r="O51" s="107"/>
    </row>
    <row r="52" spans="1:15" x14ac:dyDescent="0.45">
      <c r="A52" s="50"/>
      <c r="B52" s="44"/>
      <c r="C52" s="53"/>
      <c r="D52" s="53"/>
      <c r="E52" s="53"/>
      <c r="F52" s="71"/>
      <c r="G52" s="105"/>
      <c r="H52" s="106"/>
      <c r="I52" s="53"/>
      <c r="J52" s="53"/>
      <c r="K52" s="53"/>
      <c r="L52" s="71"/>
      <c r="M52" s="105"/>
      <c r="N52" s="107"/>
      <c r="O52" s="107"/>
    </row>
    <row r="53" spans="1:15" x14ac:dyDescent="0.45">
      <c r="A53" s="108"/>
      <c r="B53" s="81" t="s">
        <v>13</v>
      </c>
      <c r="C53" s="59">
        <f>SUM(C51:C52)</f>
        <v>8</v>
      </c>
      <c r="D53" s="59">
        <f>SUM(D51:D52)</f>
        <v>7.3</v>
      </c>
      <c r="E53" s="60">
        <f>C53-D53</f>
        <v>0.70000000000000018</v>
      </c>
      <c r="F53" s="61">
        <f>E53/D53</f>
        <v>9.5890410958904132E-2</v>
      </c>
      <c r="G53" s="62"/>
      <c r="H53" s="109"/>
      <c r="I53" s="59">
        <f>SUM(I51:I52)</f>
        <v>0</v>
      </c>
      <c r="J53" s="59">
        <f>SUM(J51:J52)</f>
        <v>0</v>
      </c>
      <c r="K53" s="60">
        <f>I53-J53</f>
        <v>0</v>
      </c>
      <c r="L53" s="61">
        <v>0</v>
      </c>
      <c r="M53" s="62"/>
      <c r="N53" s="107"/>
      <c r="O53" s="107"/>
    </row>
    <row r="54" spans="1:15" x14ac:dyDescent="0.45">
      <c r="A54" s="110"/>
      <c r="B54" s="114"/>
      <c r="C54" s="115"/>
      <c r="D54" s="115"/>
      <c r="E54" s="116"/>
      <c r="F54" s="117"/>
      <c r="G54" s="118"/>
      <c r="H54" s="106"/>
      <c r="I54" s="115"/>
      <c r="J54" s="115"/>
      <c r="K54" s="115"/>
      <c r="L54" s="119"/>
      <c r="M54" s="118"/>
      <c r="N54" s="107"/>
      <c r="O54" s="107"/>
    </row>
    <row r="55" spans="1:15" x14ac:dyDescent="0.45">
      <c r="A55" s="108"/>
      <c r="B55" s="81" t="s">
        <v>38</v>
      </c>
      <c r="C55" s="59">
        <f>C8+C12+C16+C20+C24+C32+C36+C40+C44+C48+C53</f>
        <v>276.89999999999998</v>
      </c>
      <c r="D55" s="59">
        <f>D8+D12+D16+D20+D24+D32+D40+D44+D48+D53</f>
        <v>368.9</v>
      </c>
      <c r="E55" s="60">
        <f>C55-D55</f>
        <v>-92</v>
      </c>
      <c r="F55" s="61">
        <f>E55/D55</f>
        <v>-0.24939007861209</v>
      </c>
      <c r="G55" s="59"/>
      <c r="H55" s="59"/>
      <c r="I55" s="59">
        <f>I8+I12+I16+I20+I24+I32+I40+I44+I48+I53</f>
        <v>9.6999999999999993</v>
      </c>
      <c r="J55" s="59">
        <f>J8+J12+J16+J20+J24+J32+J40+J44+J48+J53</f>
        <v>100.4</v>
      </c>
      <c r="K55" s="59">
        <f>K8+K12+K16+K20+K24+K32+K40+K44+K48+K53</f>
        <v>-90.7</v>
      </c>
      <c r="L55" s="61">
        <f>K55/J55</f>
        <v>-0.90338645418326691</v>
      </c>
      <c r="M55" s="62"/>
      <c r="N55" s="107"/>
      <c r="O55" s="107"/>
    </row>
    <row r="56" spans="1:15" x14ac:dyDescent="0.45">
      <c r="A56" s="93"/>
      <c r="B56" s="123"/>
      <c r="C56" s="107"/>
      <c r="D56" s="107"/>
      <c r="E56" s="107"/>
      <c r="F56" s="107"/>
      <c r="G56" s="107"/>
      <c r="H56" s="107"/>
      <c r="I56" s="107"/>
      <c r="J56" s="107"/>
      <c r="K56" s="107"/>
      <c r="L56" s="107"/>
      <c r="M56" s="107"/>
      <c r="N56" s="107"/>
      <c r="O56" s="107"/>
    </row>
    <row r="57" spans="1:15" x14ac:dyDescent="0.45">
      <c r="A57" s="93"/>
      <c r="B57" s="123"/>
      <c r="C57" s="107"/>
      <c r="D57" s="107"/>
      <c r="E57" s="107"/>
      <c r="F57" s="107"/>
      <c r="G57" s="107"/>
      <c r="H57" s="107"/>
      <c r="I57" s="107"/>
      <c r="J57" s="107"/>
      <c r="K57" s="107"/>
      <c r="L57" s="107"/>
      <c r="M57" s="107"/>
      <c r="N57" s="107"/>
      <c r="O57" s="107"/>
    </row>
    <row r="58" spans="1:15" x14ac:dyDescent="0.45">
      <c r="A58" s="93"/>
      <c r="B58" s="123"/>
      <c r="C58" s="107"/>
      <c r="D58" s="107"/>
      <c r="E58" s="107"/>
      <c r="F58" s="107"/>
      <c r="G58" s="107"/>
      <c r="H58" s="107"/>
      <c r="I58" s="107"/>
      <c r="J58" s="107"/>
      <c r="K58" s="107"/>
      <c r="L58" s="107"/>
      <c r="M58" s="107"/>
      <c r="N58" s="107"/>
      <c r="O58" s="107"/>
    </row>
    <row r="59" spans="1:15" x14ac:dyDescent="0.45">
      <c r="A59" s="93"/>
      <c r="B59" s="123"/>
      <c r="C59" s="107"/>
      <c r="D59" s="107"/>
      <c r="E59" s="107"/>
      <c r="F59" s="107"/>
      <c r="G59" s="107"/>
      <c r="H59" s="107"/>
      <c r="I59" s="107"/>
      <c r="J59" s="107"/>
      <c r="K59" s="107"/>
      <c r="L59" s="107"/>
      <c r="M59" s="107"/>
      <c r="N59" s="107"/>
      <c r="O59" s="107"/>
    </row>
    <row r="60" spans="1:15" x14ac:dyDescent="0.45">
      <c r="A60" s="93"/>
      <c r="B60" s="123"/>
      <c r="C60" s="107"/>
      <c r="D60" s="107"/>
      <c r="E60" s="107"/>
      <c r="F60" s="107"/>
      <c r="G60" s="107"/>
      <c r="H60" s="107"/>
      <c r="I60" s="107"/>
      <c r="J60" s="107"/>
      <c r="K60" s="107"/>
      <c r="L60" s="107"/>
      <c r="M60" s="107"/>
      <c r="N60" s="107"/>
      <c r="O60" s="107"/>
    </row>
    <row r="61" spans="1:15" x14ac:dyDescent="0.45">
      <c r="B61" s="123"/>
      <c r="C61" s="107"/>
      <c r="D61" s="107"/>
      <c r="E61" s="107"/>
      <c r="F61" s="107"/>
      <c r="G61" s="107"/>
      <c r="H61" s="107"/>
      <c r="I61" s="107"/>
      <c r="J61" s="107"/>
      <c r="K61" s="107"/>
      <c r="L61" s="107"/>
      <c r="M61" s="107"/>
      <c r="N61" s="107"/>
      <c r="O61" s="107"/>
    </row>
    <row r="62" spans="1:15" x14ac:dyDescent="0.45">
      <c r="B62" s="123"/>
      <c r="C62" s="107"/>
      <c r="D62" s="107"/>
      <c r="E62" s="107"/>
      <c r="F62" s="107"/>
      <c r="G62" s="107"/>
      <c r="H62" s="107"/>
      <c r="I62" s="107"/>
      <c r="J62" s="107"/>
      <c r="K62" s="107"/>
      <c r="L62" s="107"/>
      <c r="M62" s="107"/>
      <c r="N62" s="107"/>
      <c r="O62" s="107"/>
    </row>
    <row r="63" spans="1:15" x14ac:dyDescent="0.45">
      <c r="B63" s="123"/>
      <c r="C63" s="107"/>
      <c r="D63" s="107"/>
      <c r="E63" s="107"/>
      <c r="F63" s="107"/>
      <c r="G63" s="107"/>
      <c r="H63" s="107"/>
      <c r="I63" s="107"/>
      <c r="J63" s="107"/>
      <c r="K63" s="107"/>
      <c r="L63" s="107"/>
      <c r="M63" s="107"/>
      <c r="N63" s="107"/>
      <c r="O63" s="107"/>
    </row>
    <row r="64" spans="1:15" x14ac:dyDescent="0.45">
      <c r="B64" s="123"/>
      <c r="C64" s="107"/>
      <c r="D64" s="107"/>
      <c r="E64" s="107"/>
      <c r="F64" s="107"/>
      <c r="G64" s="107"/>
      <c r="H64" s="107"/>
      <c r="I64" s="107"/>
      <c r="J64" s="107"/>
      <c r="K64" s="107"/>
      <c r="L64" s="107"/>
      <c r="M64" s="107"/>
      <c r="N64" s="107"/>
      <c r="O64" s="107"/>
    </row>
    <row r="65" spans="2:15" x14ac:dyDescent="0.45">
      <c r="B65" s="123"/>
      <c r="C65" s="107"/>
      <c r="D65" s="107"/>
      <c r="E65" s="107"/>
      <c r="F65" s="107"/>
      <c r="G65" s="107"/>
      <c r="H65" s="107"/>
      <c r="I65" s="107"/>
      <c r="J65" s="107"/>
      <c r="K65" s="107"/>
      <c r="L65" s="107"/>
      <c r="M65" s="107"/>
      <c r="N65" s="107"/>
      <c r="O65" s="107"/>
    </row>
    <row r="66" spans="2:15" x14ac:dyDescent="0.45">
      <c r="B66" s="123"/>
      <c r="C66" s="107"/>
      <c r="D66" s="107"/>
      <c r="E66" s="107"/>
      <c r="F66" s="107"/>
      <c r="G66" s="107"/>
      <c r="H66" s="107"/>
      <c r="I66" s="107"/>
      <c r="J66" s="107"/>
      <c r="K66" s="107"/>
      <c r="L66" s="107"/>
      <c r="M66" s="107"/>
      <c r="N66" s="107"/>
      <c r="O66" s="107"/>
    </row>
    <row r="67" spans="2:15" x14ac:dyDescent="0.45">
      <c r="B67" s="123"/>
      <c r="C67" s="107"/>
      <c r="D67" s="107"/>
      <c r="E67" s="107"/>
      <c r="F67" s="107"/>
      <c r="G67" s="107"/>
      <c r="H67" s="107"/>
      <c r="I67" s="107"/>
      <c r="J67" s="107"/>
      <c r="K67" s="107"/>
      <c r="L67" s="107"/>
      <c r="M67" s="107"/>
      <c r="N67" s="107"/>
      <c r="O67" s="107"/>
    </row>
    <row r="68" spans="2:15" x14ac:dyDescent="0.45">
      <c r="B68" s="123"/>
      <c r="C68" s="107"/>
      <c r="D68" s="107"/>
      <c r="E68" s="107"/>
      <c r="F68" s="107"/>
      <c r="G68" s="107"/>
      <c r="H68" s="107"/>
      <c r="I68" s="107"/>
      <c r="J68" s="107"/>
      <c r="K68" s="107"/>
      <c r="L68" s="107"/>
      <c r="M68" s="107"/>
      <c r="N68" s="107"/>
      <c r="O68" s="107"/>
    </row>
    <row r="69" spans="2:15" x14ac:dyDescent="0.45">
      <c r="B69" s="123"/>
      <c r="C69" s="107"/>
      <c r="D69" s="107"/>
      <c r="E69" s="107"/>
      <c r="F69" s="107"/>
      <c r="G69" s="107"/>
      <c r="H69" s="107"/>
      <c r="I69" s="107"/>
      <c r="J69" s="107"/>
      <c r="K69" s="107"/>
      <c r="L69" s="107"/>
      <c r="M69" s="107"/>
      <c r="N69" s="107"/>
      <c r="O69" s="107"/>
    </row>
    <row r="70" spans="2:15" x14ac:dyDescent="0.45">
      <c r="B70" s="123"/>
      <c r="C70" s="107"/>
      <c r="D70" s="107"/>
      <c r="E70" s="107"/>
      <c r="F70" s="107"/>
      <c r="G70" s="107"/>
      <c r="H70" s="107"/>
      <c r="I70" s="107"/>
      <c r="J70" s="107"/>
      <c r="K70" s="107"/>
      <c r="L70" s="107"/>
      <c r="M70" s="107"/>
      <c r="N70" s="107"/>
      <c r="O70" s="107"/>
    </row>
    <row r="71" spans="2:15" x14ac:dyDescent="0.45">
      <c r="B71" s="124"/>
      <c r="C71" s="107"/>
      <c r="D71" s="107"/>
      <c r="E71" s="107"/>
      <c r="F71" s="107"/>
      <c r="G71" s="107"/>
      <c r="H71" s="107"/>
      <c r="I71" s="107"/>
      <c r="J71" s="107"/>
      <c r="K71" s="107"/>
      <c r="L71" s="107"/>
      <c r="M71" s="107"/>
      <c r="N71" s="107"/>
      <c r="O71" s="107"/>
    </row>
    <row r="72" spans="2:15" x14ac:dyDescent="0.45">
      <c r="B72" s="125"/>
      <c r="C72" s="107"/>
      <c r="D72" s="107"/>
      <c r="E72" s="107"/>
      <c r="F72" s="107"/>
      <c r="G72" s="107"/>
      <c r="H72" s="107"/>
      <c r="I72" s="107"/>
      <c r="J72" s="107"/>
      <c r="K72" s="107"/>
      <c r="L72" s="107"/>
      <c r="M72" s="107"/>
      <c r="N72" s="107"/>
      <c r="O72" s="107"/>
    </row>
    <row r="73" spans="2:15" x14ac:dyDescent="0.45">
      <c r="B73" s="126"/>
      <c r="C73" s="107"/>
      <c r="D73" s="107"/>
      <c r="E73" s="107"/>
      <c r="F73" s="107"/>
      <c r="G73" s="107"/>
      <c r="H73" s="107"/>
      <c r="I73" s="107"/>
      <c r="J73" s="107"/>
      <c r="K73" s="107"/>
      <c r="L73" s="107"/>
      <c r="M73" s="107"/>
      <c r="N73" s="107"/>
      <c r="O73" s="107"/>
    </row>
    <row r="74" spans="2:15" x14ac:dyDescent="0.45">
      <c r="B74" s="93"/>
      <c r="C74" s="107"/>
      <c r="D74" s="107"/>
      <c r="E74" s="107"/>
      <c r="F74" s="107"/>
      <c r="G74" s="107"/>
      <c r="H74" s="107"/>
      <c r="I74" s="107"/>
      <c r="J74" s="107"/>
      <c r="K74" s="107"/>
      <c r="L74" s="107"/>
      <c r="M74" s="107"/>
      <c r="N74" s="107"/>
      <c r="O74" s="107"/>
    </row>
  </sheetData>
  <pageMargins left="0.25" right="0.25" top="0.75" bottom="0.75" header="0.3" footer="0.3"/>
  <pageSetup paperSize="9" scale="64" fitToHeight="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N113"/>
  <sheetViews>
    <sheetView topLeftCell="A61" workbookViewId="0">
      <selection activeCell="E77" sqref="E77"/>
    </sheetView>
  </sheetViews>
  <sheetFormatPr defaultColWidth="9" defaultRowHeight="14.25" x14ac:dyDescent="0.45"/>
  <cols>
    <col min="1" max="1" width="11.59765625" style="33" customWidth="1"/>
    <col min="2" max="2" width="23.3984375" style="33" customWidth="1"/>
    <col min="3" max="3" width="18.59765625" style="33" customWidth="1"/>
    <col min="4" max="4" width="13.86328125" style="33" customWidth="1"/>
    <col min="5" max="5" width="14.3984375" style="33" customWidth="1"/>
    <col min="6" max="6" width="11.33203125" style="33" customWidth="1"/>
    <col min="7" max="7" width="9" style="33"/>
    <col min="8" max="8" width="7.59765625" style="33" customWidth="1"/>
    <col min="9" max="9" width="2.86328125" style="33" customWidth="1"/>
    <col min="10" max="13" width="9" style="33"/>
    <col min="14" max="14" width="7.59765625" style="33" customWidth="1"/>
    <col min="15" max="16384" width="9" style="33"/>
  </cols>
  <sheetData>
    <row r="2" spans="1:14" ht="15.75" x14ac:dyDescent="0.5">
      <c r="A2" s="32" t="s">
        <v>39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</row>
    <row r="3" spans="1:14" ht="15.75" x14ac:dyDescent="0.5">
      <c r="A3" s="127" t="s">
        <v>1</v>
      </c>
      <c r="B3" s="128" t="s">
        <v>2</v>
      </c>
      <c r="C3" s="129" t="s">
        <v>40</v>
      </c>
      <c r="D3" s="34" t="s">
        <v>3</v>
      </c>
      <c r="E3" s="35"/>
      <c r="F3" s="128"/>
      <c r="G3" s="128"/>
      <c r="H3" s="129"/>
      <c r="I3" s="130"/>
      <c r="J3" s="34" t="s">
        <v>4</v>
      </c>
      <c r="K3" s="35"/>
      <c r="L3" s="128"/>
      <c r="M3" s="128"/>
      <c r="N3" s="129"/>
    </row>
    <row r="4" spans="1:14" ht="66" x14ac:dyDescent="0.45">
      <c r="A4" s="131"/>
      <c r="B4" s="132"/>
      <c r="C4" s="133"/>
      <c r="D4" s="36" t="s">
        <v>5</v>
      </c>
      <c r="E4" s="37" t="s">
        <v>6</v>
      </c>
      <c r="F4" s="38" t="s">
        <v>7</v>
      </c>
      <c r="G4" s="39"/>
      <c r="H4" s="40"/>
      <c r="I4" s="130"/>
      <c r="J4" s="36" t="s">
        <v>5</v>
      </c>
      <c r="K4" s="37" t="s">
        <v>6</v>
      </c>
      <c r="L4" s="38" t="s">
        <v>7</v>
      </c>
      <c r="M4" s="39"/>
      <c r="N4" s="40"/>
    </row>
    <row r="5" spans="1:14" ht="34.5" customHeight="1" x14ac:dyDescent="0.45">
      <c r="A5" s="134"/>
      <c r="B5" s="135"/>
      <c r="C5" s="136"/>
      <c r="D5" s="41" t="s">
        <v>8</v>
      </c>
      <c r="E5" s="38"/>
      <c r="F5" s="39"/>
      <c r="G5" s="39" t="s">
        <v>9</v>
      </c>
      <c r="H5" s="42" t="s">
        <v>41</v>
      </c>
      <c r="I5" s="137"/>
      <c r="J5" s="41" t="s">
        <v>8</v>
      </c>
      <c r="K5" s="38"/>
      <c r="L5" s="39"/>
      <c r="M5" s="39" t="s">
        <v>9</v>
      </c>
      <c r="N5" s="42" t="s">
        <v>41</v>
      </c>
    </row>
    <row r="6" spans="1:14" x14ac:dyDescent="0.45">
      <c r="A6" s="43" t="s">
        <v>36</v>
      </c>
      <c r="B6" s="44" t="s">
        <v>96</v>
      </c>
      <c r="C6" s="45"/>
      <c r="D6" s="46">
        <v>0.3</v>
      </c>
      <c r="E6" s="47">
        <v>21.9</v>
      </c>
      <c r="F6" s="48"/>
      <c r="G6" s="48"/>
      <c r="H6" s="49"/>
      <c r="I6" s="130"/>
      <c r="J6" s="46">
        <v>0</v>
      </c>
      <c r="K6" s="47">
        <v>0</v>
      </c>
      <c r="L6" s="48"/>
      <c r="M6" s="48"/>
      <c r="N6" s="49"/>
    </row>
    <row r="7" spans="1:14" x14ac:dyDescent="0.45">
      <c r="A7" s="50"/>
      <c r="B7" s="44"/>
      <c r="C7" s="51"/>
      <c r="D7" s="52"/>
      <c r="E7" s="53"/>
      <c r="F7" s="54"/>
      <c r="G7" s="54"/>
      <c r="H7" s="49"/>
      <c r="I7" s="130"/>
      <c r="J7" s="52"/>
      <c r="K7" s="53"/>
      <c r="L7" s="54"/>
      <c r="M7" s="54"/>
      <c r="N7" s="49"/>
    </row>
    <row r="8" spans="1:14" x14ac:dyDescent="0.45">
      <c r="A8" s="55"/>
      <c r="B8" s="56" t="s">
        <v>13</v>
      </c>
      <c r="C8" s="57"/>
      <c r="D8" s="58">
        <f>SUM(D6:D7)</f>
        <v>0.3</v>
      </c>
      <c r="E8" s="59">
        <f>SUM(E6:E7)</f>
        <v>21.9</v>
      </c>
      <c r="F8" s="60">
        <f>D8-E8</f>
        <v>-21.599999999999998</v>
      </c>
      <c r="G8" s="61">
        <f>F8/E8</f>
        <v>-0.98630136986301364</v>
      </c>
      <c r="H8" s="62">
        <v>4</v>
      </c>
      <c r="I8" s="130"/>
      <c r="J8" s="58">
        <f>SUM(J6:J7)</f>
        <v>0</v>
      </c>
      <c r="K8" s="59">
        <f>SUM(K6:K7)</f>
        <v>0</v>
      </c>
      <c r="L8" s="60">
        <f>J8-K8</f>
        <v>0</v>
      </c>
      <c r="M8" s="61">
        <v>0</v>
      </c>
      <c r="N8" s="62"/>
    </row>
    <row r="9" spans="1:14" x14ac:dyDescent="0.45">
      <c r="A9" s="63"/>
      <c r="B9" s="64"/>
      <c r="C9" s="65"/>
      <c r="D9" s="66"/>
      <c r="E9" s="67"/>
      <c r="F9" s="68"/>
      <c r="G9" s="69"/>
      <c r="H9" s="70"/>
      <c r="I9" s="130"/>
      <c r="J9" s="66"/>
      <c r="K9" s="67"/>
      <c r="L9" s="68"/>
      <c r="M9" s="69"/>
      <c r="N9" s="70"/>
    </row>
    <row r="10" spans="1:14" x14ac:dyDescent="0.45">
      <c r="A10" s="43" t="s">
        <v>111</v>
      </c>
      <c r="B10" s="44" t="s">
        <v>42</v>
      </c>
      <c r="C10" s="45"/>
      <c r="D10" s="46">
        <v>-0.5</v>
      </c>
      <c r="E10" s="47">
        <v>7</v>
      </c>
      <c r="F10" s="48"/>
      <c r="G10" s="48"/>
      <c r="H10" s="49"/>
      <c r="I10" s="130"/>
      <c r="J10" s="46">
        <v>0</v>
      </c>
      <c r="K10" s="47">
        <v>0</v>
      </c>
      <c r="L10" s="48"/>
      <c r="M10" s="48"/>
      <c r="N10" s="49"/>
    </row>
    <row r="11" spans="1:14" x14ac:dyDescent="0.45">
      <c r="A11" s="50"/>
      <c r="B11" s="44"/>
      <c r="C11" s="51"/>
      <c r="D11" s="52"/>
      <c r="E11" s="53"/>
      <c r="F11" s="54"/>
      <c r="G11" s="54"/>
      <c r="H11" s="49"/>
      <c r="I11" s="130"/>
      <c r="J11" s="52"/>
      <c r="K11" s="53"/>
      <c r="L11" s="54"/>
      <c r="M11" s="54"/>
      <c r="N11" s="49"/>
    </row>
    <row r="12" spans="1:14" x14ac:dyDescent="0.45">
      <c r="A12" s="55"/>
      <c r="B12" s="56" t="s">
        <v>13</v>
      </c>
      <c r="C12" s="57"/>
      <c r="D12" s="58">
        <f>SUM(D10:D11)</f>
        <v>-0.5</v>
      </c>
      <c r="E12" s="59">
        <f>SUM(E10:E11)</f>
        <v>7</v>
      </c>
      <c r="F12" s="60">
        <f>D12-E12</f>
        <v>-7.5</v>
      </c>
      <c r="G12" s="61">
        <f>F12/E12</f>
        <v>-1.0714285714285714</v>
      </c>
      <c r="H12" s="62">
        <v>4</v>
      </c>
      <c r="I12" s="130"/>
      <c r="J12" s="58">
        <f>SUM(J10:J11)</f>
        <v>0</v>
      </c>
      <c r="K12" s="59">
        <f>SUM(K10:K11)</f>
        <v>0</v>
      </c>
      <c r="L12" s="60">
        <f>J12-K12</f>
        <v>0</v>
      </c>
      <c r="M12" s="61">
        <v>0</v>
      </c>
      <c r="N12" s="62"/>
    </row>
    <row r="13" spans="1:14" x14ac:dyDescent="0.45">
      <c r="A13" s="63"/>
      <c r="B13" s="64"/>
      <c r="C13" s="65"/>
      <c r="D13" s="66"/>
      <c r="E13" s="67"/>
      <c r="F13" s="68"/>
      <c r="G13" s="69"/>
      <c r="H13" s="70"/>
      <c r="I13" s="130"/>
      <c r="J13" s="66"/>
      <c r="K13" s="67"/>
      <c r="L13" s="68"/>
      <c r="M13" s="69"/>
      <c r="N13" s="70"/>
    </row>
    <row r="14" spans="1:14" ht="26.65" x14ac:dyDescent="0.45">
      <c r="A14" s="50" t="s">
        <v>112</v>
      </c>
      <c r="B14" s="44" t="s">
        <v>43</v>
      </c>
      <c r="C14" s="45" t="s">
        <v>44</v>
      </c>
      <c r="D14" s="52">
        <v>10</v>
      </c>
      <c r="E14" s="53">
        <v>12</v>
      </c>
      <c r="F14" s="54"/>
      <c r="G14" s="54"/>
      <c r="H14" s="49"/>
      <c r="I14" s="130"/>
      <c r="J14" s="52">
        <v>0</v>
      </c>
      <c r="K14" s="53">
        <v>0</v>
      </c>
      <c r="L14" s="54"/>
      <c r="M14" s="54"/>
      <c r="N14" s="49"/>
    </row>
    <row r="15" spans="1:14" x14ac:dyDescent="0.45">
      <c r="A15" s="50"/>
      <c r="B15" s="44"/>
      <c r="C15" s="51" t="s">
        <v>45</v>
      </c>
      <c r="D15" s="52">
        <v>8</v>
      </c>
      <c r="E15" s="53">
        <v>12.7</v>
      </c>
      <c r="F15" s="54"/>
      <c r="G15" s="54"/>
      <c r="H15" s="49"/>
      <c r="I15" s="130"/>
      <c r="J15" s="52">
        <v>0</v>
      </c>
      <c r="K15" s="53">
        <v>0</v>
      </c>
      <c r="L15" s="54"/>
      <c r="M15" s="54"/>
      <c r="N15" s="49"/>
    </row>
    <row r="16" spans="1:14" x14ac:dyDescent="0.45">
      <c r="A16" s="50"/>
      <c r="B16" s="44"/>
      <c r="C16" s="51"/>
      <c r="D16" s="52"/>
      <c r="E16" s="53"/>
      <c r="F16" s="54"/>
      <c r="G16" s="54"/>
      <c r="H16" s="49"/>
      <c r="I16" s="130"/>
      <c r="J16" s="52"/>
      <c r="K16" s="53"/>
      <c r="L16" s="54"/>
      <c r="M16" s="54"/>
      <c r="N16" s="49"/>
    </row>
    <row r="17" spans="1:14" x14ac:dyDescent="0.45">
      <c r="A17" s="55"/>
      <c r="B17" s="56" t="s">
        <v>13</v>
      </c>
      <c r="C17" s="57"/>
      <c r="D17" s="58">
        <f>SUM(D14:D16)</f>
        <v>18</v>
      </c>
      <c r="E17" s="59">
        <f>SUM(E14:E16)</f>
        <v>24.7</v>
      </c>
      <c r="F17" s="60">
        <f>D17-E17</f>
        <v>-6.6999999999999993</v>
      </c>
      <c r="G17" s="61">
        <f>F17/E17</f>
        <v>-0.27125506072874495</v>
      </c>
      <c r="H17" s="62">
        <v>5</v>
      </c>
      <c r="I17" s="130"/>
      <c r="J17" s="58">
        <f>SUM(J14:J16)</f>
        <v>0</v>
      </c>
      <c r="K17" s="59">
        <f>SUM(K14:K16)</f>
        <v>0</v>
      </c>
      <c r="L17" s="60">
        <f>J17-K17</f>
        <v>0</v>
      </c>
      <c r="M17" s="61">
        <v>0</v>
      </c>
      <c r="N17" s="62"/>
    </row>
    <row r="18" spans="1:14" x14ac:dyDescent="0.45">
      <c r="A18" s="63"/>
      <c r="B18" s="64"/>
      <c r="C18" s="65"/>
      <c r="D18" s="66"/>
      <c r="E18" s="67"/>
      <c r="F18" s="68"/>
      <c r="G18" s="69"/>
      <c r="H18" s="70"/>
      <c r="I18" s="130"/>
      <c r="J18" s="66"/>
      <c r="K18" s="67"/>
      <c r="L18" s="68"/>
      <c r="M18" s="69"/>
      <c r="N18" s="70"/>
    </row>
    <row r="19" spans="1:14" x14ac:dyDescent="0.45">
      <c r="A19" s="50" t="s">
        <v>47</v>
      </c>
      <c r="B19" s="44" t="s">
        <v>46</v>
      </c>
      <c r="C19" s="51"/>
      <c r="D19" s="52">
        <v>-4</v>
      </c>
      <c r="E19" s="53">
        <v>-4</v>
      </c>
      <c r="F19" s="54"/>
      <c r="G19" s="54"/>
      <c r="H19" s="49"/>
      <c r="I19" s="130"/>
      <c r="J19" s="52">
        <v>0</v>
      </c>
      <c r="K19" s="53">
        <v>0</v>
      </c>
      <c r="L19" s="54"/>
      <c r="M19" s="54"/>
      <c r="N19" s="49"/>
    </row>
    <row r="20" spans="1:14" x14ac:dyDescent="0.45">
      <c r="A20" s="50"/>
      <c r="B20" s="44"/>
      <c r="C20" s="51"/>
      <c r="D20" s="52"/>
      <c r="E20" s="53"/>
      <c r="F20" s="54"/>
      <c r="G20" s="54"/>
      <c r="H20" s="49"/>
      <c r="I20" s="130"/>
      <c r="J20" s="52"/>
      <c r="K20" s="53"/>
      <c r="L20" s="54"/>
      <c r="M20" s="54"/>
      <c r="N20" s="49"/>
    </row>
    <row r="21" spans="1:14" x14ac:dyDescent="0.45">
      <c r="A21" s="55"/>
      <c r="B21" s="56" t="s">
        <v>13</v>
      </c>
      <c r="C21" s="57"/>
      <c r="D21" s="58">
        <f>SUM(D19:D20)</f>
        <v>-4</v>
      </c>
      <c r="E21" s="59">
        <f>SUM(E19:E20)</f>
        <v>-4</v>
      </c>
      <c r="F21" s="60">
        <f>D21-E21</f>
        <v>0</v>
      </c>
      <c r="G21" s="61">
        <f>F21/E21</f>
        <v>0</v>
      </c>
      <c r="H21" s="62"/>
      <c r="I21" s="130"/>
      <c r="J21" s="58">
        <f>SUM(J19:J20)</f>
        <v>0</v>
      </c>
      <c r="K21" s="59">
        <f>SUM(K19:K20)</f>
        <v>0</v>
      </c>
      <c r="L21" s="60">
        <f>J21-K21</f>
        <v>0</v>
      </c>
      <c r="M21" s="61">
        <v>0</v>
      </c>
      <c r="N21" s="62"/>
    </row>
    <row r="22" spans="1:14" x14ac:dyDescent="0.45">
      <c r="A22" s="63"/>
      <c r="B22" s="64"/>
      <c r="C22" s="65"/>
      <c r="D22" s="66"/>
      <c r="E22" s="67"/>
      <c r="F22" s="68"/>
      <c r="G22" s="69"/>
      <c r="H22" s="70"/>
      <c r="I22" s="130"/>
      <c r="J22" s="66"/>
      <c r="K22" s="67"/>
      <c r="L22" s="68"/>
      <c r="M22" s="69"/>
      <c r="N22" s="70"/>
    </row>
    <row r="23" spans="1:14" ht="26.65" x14ac:dyDescent="0.45">
      <c r="A23" s="50" t="s">
        <v>113</v>
      </c>
      <c r="B23" s="44" t="s">
        <v>48</v>
      </c>
      <c r="C23" s="51"/>
      <c r="D23" s="52">
        <v>-50</v>
      </c>
      <c r="E23" s="53">
        <v>-50</v>
      </c>
      <c r="F23" s="54"/>
      <c r="G23" s="54"/>
      <c r="H23" s="49"/>
      <c r="I23" s="130"/>
      <c r="J23" s="52">
        <v>0</v>
      </c>
      <c r="K23" s="53">
        <v>0</v>
      </c>
      <c r="L23" s="54"/>
      <c r="M23" s="54"/>
      <c r="N23" s="49"/>
    </row>
    <row r="24" spans="1:14" x14ac:dyDescent="0.45">
      <c r="A24" s="50"/>
      <c r="B24" s="44"/>
      <c r="C24" s="51"/>
      <c r="D24" s="52"/>
      <c r="E24" s="53"/>
      <c r="F24" s="54"/>
      <c r="G24" s="54"/>
      <c r="H24" s="49"/>
      <c r="I24" s="130"/>
      <c r="J24" s="52"/>
      <c r="K24" s="53"/>
      <c r="L24" s="54"/>
      <c r="M24" s="54"/>
      <c r="N24" s="49"/>
    </row>
    <row r="25" spans="1:14" x14ac:dyDescent="0.45">
      <c r="A25" s="55"/>
      <c r="B25" s="56" t="s">
        <v>13</v>
      </c>
      <c r="C25" s="57"/>
      <c r="D25" s="58">
        <f>SUM(D23:D24)</f>
        <v>-50</v>
      </c>
      <c r="E25" s="59">
        <f>SUM(E23:E24)</f>
        <v>-50</v>
      </c>
      <c r="F25" s="60">
        <f>D25-E25</f>
        <v>0</v>
      </c>
      <c r="G25" s="61">
        <f>F25/E25</f>
        <v>0</v>
      </c>
      <c r="H25" s="62"/>
      <c r="I25" s="130"/>
      <c r="J25" s="58">
        <f>SUM(J23:J24)</f>
        <v>0</v>
      </c>
      <c r="K25" s="59">
        <f>SUM(K23:K24)</f>
        <v>0</v>
      </c>
      <c r="L25" s="60">
        <f>J25-K25</f>
        <v>0</v>
      </c>
      <c r="M25" s="61">
        <v>0</v>
      </c>
      <c r="N25" s="62">
        <v>8</v>
      </c>
    </row>
    <row r="26" spans="1:14" x14ac:dyDescent="0.45">
      <c r="A26" s="63"/>
      <c r="B26" s="64"/>
      <c r="C26" s="65"/>
      <c r="D26" s="66"/>
      <c r="E26" s="67"/>
      <c r="F26" s="68"/>
      <c r="G26" s="69"/>
      <c r="H26" s="70"/>
      <c r="I26" s="130"/>
      <c r="J26" s="66"/>
      <c r="K26" s="67"/>
      <c r="L26" s="68"/>
      <c r="M26" s="69"/>
      <c r="N26" s="70"/>
    </row>
    <row r="27" spans="1:14" x14ac:dyDescent="0.45">
      <c r="A27" s="50" t="s">
        <v>49</v>
      </c>
      <c r="B27" s="44" t="s">
        <v>50</v>
      </c>
      <c r="C27" s="51"/>
      <c r="D27" s="52">
        <v>-21.9</v>
      </c>
      <c r="E27" s="53">
        <v>-57.1</v>
      </c>
      <c r="F27" s="54"/>
      <c r="G27" s="71"/>
      <c r="H27" s="72"/>
      <c r="I27" s="130"/>
      <c r="J27" s="52">
        <v>-1613.5</v>
      </c>
      <c r="K27" s="53">
        <v>-1613.5</v>
      </c>
      <c r="L27" s="54"/>
      <c r="M27" s="71"/>
      <c r="N27" s="72"/>
    </row>
    <row r="28" spans="1:14" x14ac:dyDescent="0.45">
      <c r="A28" s="50"/>
      <c r="B28" s="44"/>
      <c r="C28" s="51"/>
      <c r="D28" s="52"/>
      <c r="E28" s="53"/>
      <c r="F28" s="54"/>
      <c r="G28" s="71"/>
      <c r="H28" s="72"/>
      <c r="I28" s="130"/>
      <c r="J28" s="52"/>
      <c r="K28" s="53"/>
      <c r="L28" s="54"/>
      <c r="M28" s="71"/>
      <c r="N28" s="72"/>
    </row>
    <row r="29" spans="1:14" x14ac:dyDescent="0.45">
      <c r="A29" s="55"/>
      <c r="B29" s="56" t="s">
        <v>13</v>
      </c>
      <c r="C29" s="57"/>
      <c r="D29" s="58">
        <f>SUM(D27:D28)</f>
        <v>-21.9</v>
      </c>
      <c r="E29" s="59">
        <f>SUM(E27:E28)</f>
        <v>-57.1</v>
      </c>
      <c r="F29" s="60">
        <f>D29-E29</f>
        <v>35.200000000000003</v>
      </c>
      <c r="G29" s="61">
        <f>F29/E29*-1</f>
        <v>0.61646234676007006</v>
      </c>
      <c r="H29" s="62"/>
      <c r="I29" s="130"/>
      <c r="J29" s="58">
        <f>SUM(J27:J28)</f>
        <v>-1613.5</v>
      </c>
      <c r="K29" s="59">
        <f>SUM(K27:K28)</f>
        <v>-1613.5</v>
      </c>
      <c r="L29" s="60">
        <f>J29-K29</f>
        <v>0</v>
      </c>
      <c r="M29" s="61">
        <v>0</v>
      </c>
      <c r="N29" s="62">
        <v>9</v>
      </c>
    </row>
    <row r="30" spans="1:14" x14ac:dyDescent="0.45">
      <c r="A30" s="63"/>
      <c r="B30" s="64"/>
      <c r="C30" s="65"/>
      <c r="D30" s="66"/>
      <c r="E30" s="67"/>
      <c r="F30" s="68"/>
      <c r="G30" s="69"/>
      <c r="H30" s="70"/>
      <c r="I30" s="130"/>
      <c r="J30" s="66"/>
      <c r="K30" s="67"/>
      <c r="L30" s="68"/>
      <c r="M30" s="69"/>
      <c r="N30" s="70"/>
    </row>
    <row r="31" spans="1:14" ht="26.65" x14ac:dyDescent="0.45">
      <c r="A31" s="50" t="s">
        <v>114</v>
      </c>
      <c r="B31" s="44" t="s">
        <v>52</v>
      </c>
      <c r="C31" s="51"/>
      <c r="D31" s="52">
        <v>85.9</v>
      </c>
      <c r="E31" s="53">
        <v>82.4</v>
      </c>
      <c r="F31" s="54"/>
      <c r="G31" s="71"/>
      <c r="H31" s="72"/>
      <c r="I31" s="130"/>
      <c r="J31" s="52">
        <v>3</v>
      </c>
      <c r="K31" s="53">
        <v>6.3</v>
      </c>
      <c r="L31" s="54"/>
      <c r="M31" s="71"/>
      <c r="N31" s="72"/>
    </row>
    <row r="32" spans="1:14" x14ac:dyDescent="0.45">
      <c r="A32" s="50"/>
      <c r="B32" s="44"/>
      <c r="C32" s="51"/>
      <c r="D32" s="52"/>
      <c r="E32" s="53"/>
      <c r="F32" s="54"/>
      <c r="G32" s="71"/>
      <c r="H32" s="72"/>
      <c r="I32" s="130"/>
      <c r="J32" s="52"/>
      <c r="K32" s="53"/>
      <c r="L32" s="54"/>
      <c r="M32" s="71"/>
      <c r="N32" s="72"/>
    </row>
    <row r="33" spans="1:14" x14ac:dyDescent="0.45">
      <c r="A33" s="55"/>
      <c r="B33" s="56" t="s">
        <v>13</v>
      </c>
      <c r="C33" s="57"/>
      <c r="D33" s="58">
        <f>SUM(D31:D32)</f>
        <v>85.9</v>
      </c>
      <c r="E33" s="59">
        <f>SUM(E31:E32)</f>
        <v>82.4</v>
      </c>
      <c r="F33" s="60">
        <f>D33-E33</f>
        <v>3.5</v>
      </c>
      <c r="G33" s="61">
        <f>F33/E33</f>
        <v>4.2475728155339801E-2</v>
      </c>
      <c r="H33" s="62"/>
      <c r="I33" s="130"/>
      <c r="J33" s="58">
        <f>SUM(J31:J32)</f>
        <v>3</v>
      </c>
      <c r="K33" s="59">
        <f>SUM(K31:K32)</f>
        <v>6.3</v>
      </c>
      <c r="L33" s="60">
        <f>J33-K33</f>
        <v>-3.3</v>
      </c>
      <c r="M33" s="61">
        <f>L33/K33</f>
        <v>-0.52380952380952384</v>
      </c>
      <c r="N33" s="62"/>
    </row>
    <row r="34" spans="1:14" x14ac:dyDescent="0.45">
      <c r="A34" s="63"/>
      <c r="B34" s="64"/>
      <c r="C34" s="65"/>
      <c r="D34" s="66"/>
      <c r="E34" s="67"/>
      <c r="F34" s="68"/>
      <c r="G34" s="69"/>
      <c r="H34" s="70"/>
      <c r="I34" s="130"/>
      <c r="J34" s="66"/>
      <c r="K34" s="67"/>
      <c r="L34" s="68"/>
      <c r="M34" s="69"/>
      <c r="N34" s="70"/>
    </row>
    <row r="35" spans="1:14" ht="26.65" x14ac:dyDescent="0.45">
      <c r="A35" s="50" t="s">
        <v>51</v>
      </c>
      <c r="B35" s="44" t="s">
        <v>54</v>
      </c>
      <c r="C35" s="51"/>
      <c r="D35" s="52">
        <v>85</v>
      </c>
      <c r="E35" s="53">
        <v>61</v>
      </c>
      <c r="F35" s="54"/>
      <c r="G35" s="71"/>
      <c r="H35" s="72"/>
      <c r="I35" s="130"/>
      <c r="J35" s="52">
        <v>0.5</v>
      </c>
      <c r="K35" s="53">
        <v>0.5</v>
      </c>
      <c r="L35" s="54"/>
      <c r="M35" s="71"/>
      <c r="N35" s="72"/>
    </row>
    <row r="36" spans="1:14" x14ac:dyDescent="0.45">
      <c r="A36" s="50"/>
      <c r="B36" s="44"/>
      <c r="C36" s="51"/>
      <c r="D36" s="52"/>
      <c r="E36" s="53"/>
      <c r="F36" s="54"/>
      <c r="G36" s="71"/>
      <c r="H36" s="72"/>
      <c r="I36" s="130"/>
      <c r="J36" s="52"/>
      <c r="K36" s="53"/>
      <c r="L36" s="54"/>
      <c r="M36" s="71"/>
      <c r="N36" s="72"/>
    </row>
    <row r="37" spans="1:14" x14ac:dyDescent="0.45">
      <c r="A37" s="55"/>
      <c r="B37" s="56" t="s">
        <v>13</v>
      </c>
      <c r="C37" s="57"/>
      <c r="D37" s="58">
        <f>SUM(D34:D36)</f>
        <v>85</v>
      </c>
      <c r="E37" s="59">
        <f>SUM(E34:E36)</f>
        <v>61</v>
      </c>
      <c r="F37" s="60">
        <f>D37-E37</f>
        <v>24</v>
      </c>
      <c r="G37" s="61">
        <f>F37/E37</f>
        <v>0.39344262295081966</v>
      </c>
      <c r="H37" s="62">
        <v>6</v>
      </c>
      <c r="I37" s="130"/>
      <c r="J37" s="58">
        <f>SUM(J34:J36)</f>
        <v>0.5</v>
      </c>
      <c r="K37" s="59">
        <f>SUM(K34:K36)</f>
        <v>0.5</v>
      </c>
      <c r="L37" s="60">
        <f>J37-K37</f>
        <v>0</v>
      </c>
      <c r="M37" s="61">
        <f>L37/K37</f>
        <v>0</v>
      </c>
      <c r="N37" s="62"/>
    </row>
    <row r="38" spans="1:14" x14ac:dyDescent="0.45">
      <c r="A38" s="63"/>
      <c r="B38" s="64"/>
      <c r="C38" s="65"/>
      <c r="D38" s="66"/>
      <c r="E38" s="67"/>
      <c r="F38" s="68"/>
      <c r="G38" s="69"/>
      <c r="H38" s="70"/>
      <c r="I38" s="130"/>
      <c r="J38" s="66"/>
      <c r="K38" s="67"/>
      <c r="L38" s="68"/>
      <c r="M38" s="69"/>
      <c r="N38" s="70"/>
    </row>
    <row r="39" spans="1:14" x14ac:dyDescent="0.45">
      <c r="A39" s="73" t="s">
        <v>53</v>
      </c>
      <c r="B39" s="74" t="s">
        <v>55</v>
      </c>
      <c r="C39" s="75"/>
      <c r="D39" s="76">
        <v>175</v>
      </c>
      <c r="E39" s="77">
        <v>50</v>
      </c>
      <c r="F39" s="78"/>
      <c r="G39" s="79"/>
      <c r="H39" s="72"/>
      <c r="I39" s="130"/>
      <c r="J39" s="76">
        <v>0</v>
      </c>
      <c r="K39" s="77">
        <v>-650</v>
      </c>
      <c r="L39" s="78"/>
      <c r="M39" s="79"/>
      <c r="N39" s="72"/>
    </row>
    <row r="40" spans="1:14" x14ac:dyDescent="0.45">
      <c r="A40" s="73"/>
      <c r="B40" s="74"/>
      <c r="C40" s="75"/>
      <c r="D40" s="76"/>
      <c r="E40" s="77"/>
      <c r="F40" s="78"/>
      <c r="G40" s="79"/>
      <c r="H40" s="72"/>
      <c r="I40" s="130"/>
      <c r="J40" s="76"/>
      <c r="K40" s="77"/>
      <c r="L40" s="78"/>
      <c r="M40" s="79"/>
      <c r="N40" s="72"/>
    </row>
    <row r="41" spans="1:14" x14ac:dyDescent="0.45">
      <c r="A41" s="55"/>
      <c r="B41" s="56" t="s">
        <v>13</v>
      </c>
      <c r="C41" s="57"/>
      <c r="D41" s="58">
        <f>SUM(D38:D40)</f>
        <v>175</v>
      </c>
      <c r="E41" s="59">
        <f>SUM(E38:E40)</f>
        <v>50</v>
      </c>
      <c r="F41" s="60">
        <f>D41-E41</f>
        <v>125</v>
      </c>
      <c r="G41" s="61">
        <f>F41/E41</f>
        <v>2.5</v>
      </c>
      <c r="H41" s="62">
        <v>7</v>
      </c>
      <c r="I41" s="130"/>
      <c r="J41" s="58">
        <f>SUM(J38:J40)</f>
        <v>0</v>
      </c>
      <c r="K41" s="59">
        <f>SUM(K38:K40)</f>
        <v>-650</v>
      </c>
      <c r="L41" s="60">
        <f>J41-K41</f>
        <v>650</v>
      </c>
      <c r="M41" s="61">
        <f>L41/K41</f>
        <v>-1</v>
      </c>
      <c r="N41" s="62">
        <v>10</v>
      </c>
    </row>
    <row r="42" spans="1:14" x14ac:dyDescent="0.45">
      <c r="A42" s="63"/>
      <c r="B42" s="64"/>
      <c r="C42" s="65"/>
      <c r="D42" s="66"/>
      <c r="E42" s="67"/>
      <c r="F42" s="68"/>
      <c r="G42" s="69"/>
      <c r="H42" s="70"/>
      <c r="I42" s="130"/>
      <c r="J42" s="66"/>
      <c r="K42" s="67"/>
      <c r="L42" s="68"/>
      <c r="M42" s="69"/>
      <c r="N42" s="70"/>
    </row>
    <row r="43" spans="1:14" ht="26.65" x14ac:dyDescent="0.45">
      <c r="A43" s="73" t="s">
        <v>115</v>
      </c>
      <c r="B43" s="74" t="s">
        <v>56</v>
      </c>
      <c r="C43" s="90" t="s">
        <v>57</v>
      </c>
      <c r="D43" s="76">
        <v>0</v>
      </c>
      <c r="E43" s="77">
        <v>0</v>
      </c>
      <c r="F43" s="78"/>
      <c r="G43" s="79"/>
      <c r="H43" s="72"/>
      <c r="I43" s="130"/>
      <c r="J43" s="76">
        <v>0</v>
      </c>
      <c r="K43" s="77">
        <v>0</v>
      </c>
      <c r="L43" s="78"/>
      <c r="M43" s="79"/>
      <c r="N43" s="72"/>
    </row>
    <row r="44" spans="1:14" x14ac:dyDescent="0.45">
      <c r="A44" s="73"/>
      <c r="B44" s="74"/>
      <c r="C44" s="75" t="s">
        <v>58</v>
      </c>
      <c r="D44" s="76">
        <v>10</v>
      </c>
      <c r="E44" s="77">
        <v>10</v>
      </c>
      <c r="F44" s="78"/>
      <c r="G44" s="79"/>
      <c r="H44" s="72"/>
      <c r="I44" s="130"/>
      <c r="J44" s="76">
        <v>175</v>
      </c>
      <c r="K44" s="77">
        <v>160</v>
      </c>
      <c r="L44" s="78"/>
      <c r="M44" s="79"/>
      <c r="N44" s="72"/>
    </row>
    <row r="45" spans="1:14" x14ac:dyDescent="0.45">
      <c r="A45" s="73"/>
      <c r="B45" s="74"/>
      <c r="C45" s="75"/>
      <c r="D45" s="76"/>
      <c r="E45" s="77"/>
      <c r="F45" s="78"/>
      <c r="G45" s="79"/>
      <c r="H45" s="72"/>
      <c r="I45" s="130"/>
      <c r="J45" s="76"/>
      <c r="K45" s="77"/>
      <c r="L45" s="78"/>
      <c r="M45" s="79"/>
      <c r="N45" s="72"/>
    </row>
    <row r="46" spans="1:14" x14ac:dyDescent="0.45">
      <c r="A46" s="55"/>
      <c r="B46" s="56" t="s">
        <v>13</v>
      </c>
      <c r="C46" s="57"/>
      <c r="D46" s="58">
        <f>SUM(D43:D45)</f>
        <v>10</v>
      </c>
      <c r="E46" s="59">
        <f>SUM(E43:E45)</f>
        <v>10</v>
      </c>
      <c r="F46" s="60">
        <f>D46-E46</f>
        <v>0</v>
      </c>
      <c r="G46" s="61">
        <v>0</v>
      </c>
      <c r="H46" s="62"/>
      <c r="I46" s="130"/>
      <c r="J46" s="58">
        <f>SUM(J43:J45)</f>
        <v>175</v>
      </c>
      <c r="K46" s="59">
        <f>SUM(K43:K45)</f>
        <v>160</v>
      </c>
      <c r="L46" s="60">
        <f>J46-K46</f>
        <v>15</v>
      </c>
      <c r="M46" s="61">
        <f>L46/K46</f>
        <v>9.375E-2</v>
      </c>
      <c r="N46" s="62">
        <v>11</v>
      </c>
    </row>
    <row r="47" spans="1:14" x14ac:dyDescent="0.45">
      <c r="A47" s="63"/>
      <c r="B47" s="64"/>
      <c r="C47" s="65"/>
      <c r="D47" s="66"/>
      <c r="E47" s="67"/>
      <c r="F47" s="68"/>
      <c r="G47" s="69"/>
      <c r="H47" s="70"/>
      <c r="I47" s="130"/>
      <c r="J47" s="66"/>
      <c r="K47" s="67"/>
      <c r="L47" s="68"/>
      <c r="M47" s="69"/>
      <c r="N47" s="70"/>
    </row>
    <row r="48" spans="1:14" ht="26.65" x14ac:dyDescent="0.45">
      <c r="A48" s="50" t="s">
        <v>118</v>
      </c>
      <c r="B48" s="44" t="s">
        <v>34</v>
      </c>
      <c r="C48" s="51"/>
      <c r="D48" s="52">
        <v>1</v>
      </c>
      <c r="E48" s="53">
        <v>1</v>
      </c>
      <c r="F48" s="54"/>
      <c r="G48" s="71"/>
      <c r="H48" s="49"/>
      <c r="I48" s="130"/>
      <c r="J48" s="52">
        <v>0</v>
      </c>
      <c r="K48" s="53">
        <v>0</v>
      </c>
      <c r="L48" s="54"/>
      <c r="M48" s="71"/>
      <c r="N48" s="49"/>
    </row>
    <row r="49" spans="1:14" x14ac:dyDescent="0.45">
      <c r="A49" s="50"/>
      <c r="B49" s="44"/>
      <c r="C49" s="51"/>
      <c r="D49" s="52"/>
      <c r="E49" s="53"/>
      <c r="F49" s="54"/>
      <c r="G49" s="71"/>
      <c r="H49" s="49"/>
      <c r="I49" s="130"/>
      <c r="J49" s="52"/>
      <c r="K49" s="53"/>
      <c r="L49" s="54"/>
      <c r="M49" s="71"/>
      <c r="N49" s="49"/>
    </row>
    <row r="50" spans="1:14" x14ac:dyDescent="0.45">
      <c r="A50" s="55"/>
      <c r="B50" s="56" t="s">
        <v>13</v>
      </c>
      <c r="C50" s="57"/>
      <c r="D50" s="58">
        <f>SUM(D47:D49)</f>
        <v>1</v>
      </c>
      <c r="E50" s="59">
        <f>SUM(E47:E49)</f>
        <v>1</v>
      </c>
      <c r="F50" s="60">
        <f>D50-E50</f>
        <v>0</v>
      </c>
      <c r="G50" s="61">
        <f>F50/E50</f>
        <v>0</v>
      </c>
      <c r="H50" s="62"/>
      <c r="I50" s="130"/>
      <c r="J50" s="58">
        <f>SUM(J47:J49)</f>
        <v>0</v>
      </c>
      <c r="K50" s="59">
        <f>SUM(K47:K49)</f>
        <v>0</v>
      </c>
      <c r="L50" s="60">
        <f>J50-K50</f>
        <v>0</v>
      </c>
      <c r="M50" s="61">
        <v>0</v>
      </c>
      <c r="N50" s="62"/>
    </row>
    <row r="51" spans="1:14" x14ac:dyDescent="0.45">
      <c r="A51" s="63"/>
      <c r="B51" s="64"/>
      <c r="C51" s="65"/>
      <c r="D51" s="66"/>
      <c r="E51" s="67"/>
      <c r="F51" s="68"/>
      <c r="G51" s="69"/>
      <c r="H51" s="70"/>
      <c r="I51" s="130"/>
      <c r="J51" s="66"/>
      <c r="K51" s="67"/>
      <c r="L51" s="68"/>
      <c r="M51" s="69"/>
      <c r="N51" s="70"/>
    </row>
    <row r="52" spans="1:14" ht="26.65" x14ac:dyDescent="0.45">
      <c r="A52" s="73" t="s">
        <v>59</v>
      </c>
      <c r="B52" s="74" t="s">
        <v>117</v>
      </c>
      <c r="C52" s="75"/>
      <c r="D52" s="76">
        <v>0</v>
      </c>
      <c r="E52" s="77">
        <v>0</v>
      </c>
      <c r="F52" s="78"/>
      <c r="G52" s="79"/>
      <c r="H52" s="72"/>
      <c r="I52" s="130"/>
      <c r="J52" s="76">
        <v>105</v>
      </c>
      <c r="K52" s="77">
        <v>90</v>
      </c>
      <c r="L52" s="78"/>
      <c r="M52" s="79"/>
      <c r="N52" s="72"/>
    </row>
    <row r="53" spans="1:14" x14ac:dyDescent="0.45">
      <c r="A53" s="73"/>
      <c r="B53" s="74"/>
      <c r="C53" s="75"/>
      <c r="D53" s="76"/>
      <c r="E53" s="77"/>
      <c r="F53" s="78"/>
      <c r="G53" s="79"/>
      <c r="H53" s="72"/>
      <c r="I53" s="130"/>
      <c r="J53" s="76"/>
      <c r="K53" s="77"/>
      <c r="L53" s="78"/>
      <c r="M53" s="79"/>
      <c r="N53" s="72"/>
    </row>
    <row r="54" spans="1:14" x14ac:dyDescent="0.45">
      <c r="A54" s="73"/>
      <c r="B54" s="74"/>
      <c r="C54" s="75"/>
      <c r="D54" s="76">
        <f>SUM(D51:D53)</f>
        <v>0</v>
      </c>
      <c r="E54" s="77">
        <f>SUM(E51:E53)</f>
        <v>0</v>
      </c>
      <c r="F54" s="78">
        <f>D54-E54</f>
        <v>0</v>
      </c>
      <c r="G54" s="79">
        <v>0</v>
      </c>
      <c r="H54" s="72"/>
      <c r="I54" s="130"/>
      <c r="J54" s="76">
        <f>SUM(J51:J53)</f>
        <v>105</v>
      </c>
      <c r="K54" s="77">
        <f>SUM(K51:K53)</f>
        <v>90</v>
      </c>
      <c r="L54" s="78">
        <f>J54-K54</f>
        <v>15</v>
      </c>
      <c r="M54" s="79">
        <f>L54/K54</f>
        <v>0.16666666666666666</v>
      </c>
      <c r="N54" s="72"/>
    </row>
    <row r="55" spans="1:14" x14ac:dyDescent="0.45">
      <c r="A55" s="63"/>
      <c r="B55" s="114"/>
      <c r="C55" s="144"/>
      <c r="D55" s="145"/>
      <c r="E55" s="115"/>
      <c r="F55" s="116"/>
      <c r="G55" s="117"/>
      <c r="H55" s="118"/>
      <c r="I55" s="130"/>
      <c r="J55" s="145"/>
      <c r="K55" s="115"/>
      <c r="L55" s="116"/>
      <c r="M55" s="117"/>
      <c r="N55" s="118"/>
    </row>
    <row r="56" spans="1:14" ht="39.75" x14ac:dyDescent="0.45">
      <c r="A56" s="73"/>
      <c r="B56" s="146" t="s">
        <v>116</v>
      </c>
      <c r="C56" s="75"/>
      <c r="D56" s="147">
        <v>0</v>
      </c>
      <c r="E56" s="148">
        <v>13949</v>
      </c>
      <c r="F56" s="149"/>
      <c r="G56" s="150"/>
      <c r="H56" s="72"/>
      <c r="I56" s="130"/>
      <c r="J56" s="76">
        <v>0</v>
      </c>
      <c r="K56" s="77">
        <v>0</v>
      </c>
      <c r="L56" s="78"/>
      <c r="M56" s="79"/>
      <c r="N56" s="72"/>
    </row>
    <row r="57" spans="1:14" x14ac:dyDescent="0.45">
      <c r="A57" s="73"/>
      <c r="B57" s="74"/>
      <c r="C57" s="75"/>
      <c r="D57" s="147"/>
      <c r="E57" s="148"/>
      <c r="F57" s="149"/>
      <c r="G57" s="150"/>
      <c r="H57" s="72"/>
      <c r="I57" s="130"/>
      <c r="J57" s="76"/>
      <c r="K57" s="77"/>
      <c r="L57" s="78"/>
      <c r="M57" s="79"/>
      <c r="N57" s="72"/>
    </row>
    <row r="58" spans="1:14" x14ac:dyDescent="0.45">
      <c r="A58" s="73"/>
      <c r="B58" s="74"/>
      <c r="C58" s="75"/>
      <c r="D58" s="147">
        <f>SUM(D51:D57)</f>
        <v>0</v>
      </c>
      <c r="E58" s="148">
        <f>SUM(E56:E57)</f>
        <v>13949</v>
      </c>
      <c r="F58" s="149">
        <f>D58-E58</f>
        <v>-13949</v>
      </c>
      <c r="G58" s="150">
        <f>F58/E58</f>
        <v>-1</v>
      </c>
      <c r="H58" s="72"/>
      <c r="I58" s="130"/>
      <c r="J58" s="58">
        <f>SUM(J56:J57)</f>
        <v>0</v>
      </c>
      <c r="K58" s="59">
        <f>SUM(K56:K57)</f>
        <v>0</v>
      </c>
      <c r="L58" s="60">
        <f>J58-K58</f>
        <v>0</v>
      </c>
      <c r="M58" s="61">
        <v>0</v>
      </c>
      <c r="N58" s="72"/>
    </row>
    <row r="59" spans="1:14" x14ac:dyDescent="0.45">
      <c r="A59" s="63"/>
      <c r="B59" s="114"/>
      <c r="C59" s="144"/>
      <c r="D59" s="151"/>
      <c r="E59" s="152"/>
      <c r="F59" s="153"/>
      <c r="G59" s="154"/>
      <c r="H59" s="118"/>
      <c r="I59" s="130"/>
      <c r="J59" s="145"/>
      <c r="K59" s="115"/>
      <c r="L59" s="116"/>
      <c r="M59" s="117"/>
      <c r="N59" s="118"/>
    </row>
    <row r="60" spans="1:14" ht="26.65" x14ac:dyDescent="0.45">
      <c r="A60" s="73"/>
      <c r="B60" s="146" t="s">
        <v>109</v>
      </c>
      <c r="C60" s="75"/>
      <c r="D60" s="147">
        <v>0</v>
      </c>
      <c r="E60" s="148">
        <v>47000</v>
      </c>
      <c r="F60" s="149"/>
      <c r="G60" s="150"/>
      <c r="H60" s="72"/>
      <c r="I60" s="130"/>
      <c r="J60" s="76">
        <v>0</v>
      </c>
      <c r="K60" s="77">
        <v>0</v>
      </c>
      <c r="L60" s="78"/>
      <c r="M60" s="79"/>
      <c r="N60" s="72"/>
    </row>
    <row r="61" spans="1:14" x14ac:dyDescent="0.45">
      <c r="A61" s="73"/>
      <c r="B61" s="74"/>
      <c r="C61" s="75"/>
      <c r="D61" s="147"/>
      <c r="E61" s="148"/>
      <c r="F61" s="149"/>
      <c r="G61" s="150"/>
      <c r="H61" s="72"/>
      <c r="I61" s="130"/>
      <c r="J61" s="76"/>
      <c r="K61" s="77"/>
      <c r="L61" s="78"/>
      <c r="M61" s="79"/>
      <c r="N61" s="72"/>
    </row>
    <row r="62" spans="1:14" x14ac:dyDescent="0.45">
      <c r="A62" s="73"/>
      <c r="B62" s="74"/>
      <c r="C62" s="75"/>
      <c r="D62" s="147">
        <f>SUM(D60:D61)</f>
        <v>0</v>
      </c>
      <c r="E62" s="148">
        <f>SUM(E60:E61)</f>
        <v>47000</v>
      </c>
      <c r="F62" s="149">
        <f>D62-E62</f>
        <v>-47000</v>
      </c>
      <c r="G62" s="150">
        <f>F62/E62</f>
        <v>-1</v>
      </c>
      <c r="H62" s="72"/>
      <c r="I62" s="130"/>
      <c r="J62" s="58">
        <f>SUM(J59:J61)</f>
        <v>0</v>
      </c>
      <c r="K62" s="59">
        <f>SUM(K59:K61)</f>
        <v>0</v>
      </c>
      <c r="L62" s="60">
        <f>J62-K62</f>
        <v>0</v>
      </c>
      <c r="M62" s="61">
        <v>0</v>
      </c>
      <c r="N62" s="72"/>
    </row>
    <row r="63" spans="1:14" x14ac:dyDescent="0.45">
      <c r="A63" s="63"/>
      <c r="B63" s="114"/>
      <c r="C63" s="144"/>
      <c r="D63" s="145"/>
      <c r="E63" s="115"/>
      <c r="F63" s="116"/>
      <c r="G63" s="117"/>
      <c r="H63" s="118"/>
      <c r="I63" s="130"/>
      <c r="J63" s="145"/>
      <c r="K63" s="115"/>
      <c r="L63" s="116"/>
      <c r="M63" s="117"/>
      <c r="N63" s="118"/>
    </row>
    <row r="64" spans="1:14" x14ac:dyDescent="0.45">
      <c r="A64" s="80" t="s">
        <v>35</v>
      </c>
      <c r="B64" s="44"/>
      <c r="C64" s="51"/>
      <c r="D64" s="52"/>
      <c r="E64" s="53"/>
      <c r="F64" s="54"/>
      <c r="G64" s="71"/>
      <c r="H64" s="49"/>
      <c r="I64" s="130"/>
      <c r="J64" s="52"/>
      <c r="K64" s="53"/>
      <c r="L64" s="54"/>
      <c r="M64" s="71"/>
      <c r="N64" s="49"/>
    </row>
    <row r="65" spans="1:14" x14ac:dyDescent="0.45">
      <c r="A65" s="50" t="s">
        <v>60</v>
      </c>
      <c r="B65" s="44" t="s">
        <v>61</v>
      </c>
      <c r="C65" s="51"/>
      <c r="D65" s="52">
        <v>3.9</v>
      </c>
      <c r="E65" s="53">
        <v>3.5</v>
      </c>
      <c r="F65" s="54"/>
      <c r="G65" s="71"/>
      <c r="H65" s="49"/>
      <c r="I65" s="130"/>
      <c r="J65" s="52">
        <v>0</v>
      </c>
      <c r="K65" s="53">
        <v>0</v>
      </c>
      <c r="L65" s="54"/>
      <c r="M65" s="71"/>
      <c r="N65" s="49"/>
    </row>
    <row r="66" spans="1:14" x14ac:dyDescent="0.45">
      <c r="A66" s="50"/>
      <c r="B66" s="44"/>
      <c r="C66" s="51"/>
      <c r="D66" s="52"/>
      <c r="E66" s="53"/>
      <c r="F66" s="54"/>
      <c r="G66" s="71"/>
      <c r="H66" s="49"/>
      <c r="I66" s="130"/>
      <c r="J66" s="52"/>
      <c r="K66" s="53"/>
      <c r="L66" s="54"/>
      <c r="M66" s="71"/>
      <c r="N66" s="49"/>
    </row>
    <row r="67" spans="1:14" x14ac:dyDescent="0.45">
      <c r="A67" s="55"/>
      <c r="B67" s="56" t="s">
        <v>13</v>
      </c>
      <c r="C67" s="57"/>
      <c r="D67" s="58">
        <f>SUM(D64:D66)</f>
        <v>3.9</v>
      </c>
      <c r="E67" s="59">
        <f>SUM(E64:E66)</f>
        <v>3.5</v>
      </c>
      <c r="F67" s="60">
        <f>D67-E67</f>
        <v>0.39999999999999991</v>
      </c>
      <c r="G67" s="61">
        <f>F67/E67</f>
        <v>0.11428571428571425</v>
      </c>
      <c r="H67" s="62"/>
      <c r="I67" s="130"/>
      <c r="J67" s="58">
        <f>SUM(J64:J66)</f>
        <v>0</v>
      </c>
      <c r="K67" s="59">
        <f>SUM(K64:K66)</f>
        <v>0</v>
      </c>
      <c r="L67" s="60">
        <f>J67-K67</f>
        <v>0</v>
      </c>
      <c r="M67" s="61">
        <v>0</v>
      </c>
      <c r="N67" s="62"/>
    </row>
    <row r="68" spans="1:14" x14ac:dyDescent="0.45">
      <c r="A68" s="63"/>
      <c r="B68" s="64"/>
      <c r="C68" s="65"/>
      <c r="D68" s="66"/>
      <c r="E68" s="67"/>
      <c r="F68" s="68"/>
      <c r="G68" s="69"/>
      <c r="H68" s="70"/>
      <c r="I68" s="130"/>
      <c r="J68" s="66"/>
      <c r="K68" s="67"/>
      <c r="L68" s="68"/>
      <c r="M68" s="69"/>
      <c r="N68" s="70"/>
    </row>
    <row r="69" spans="1:14" x14ac:dyDescent="0.45">
      <c r="A69" s="50" t="s">
        <v>62</v>
      </c>
      <c r="B69" s="44" t="s">
        <v>63</v>
      </c>
      <c r="C69" s="51"/>
      <c r="D69" s="52">
        <v>0.4</v>
      </c>
      <c r="E69" s="53">
        <v>0.4</v>
      </c>
      <c r="F69" s="54"/>
      <c r="G69" s="71"/>
      <c r="H69" s="49"/>
      <c r="I69" s="130"/>
      <c r="J69" s="52">
        <v>0</v>
      </c>
      <c r="K69" s="53">
        <v>0</v>
      </c>
      <c r="L69" s="54"/>
      <c r="M69" s="71"/>
      <c r="N69" s="49"/>
    </row>
    <row r="70" spans="1:14" x14ac:dyDescent="0.45">
      <c r="A70" s="50"/>
      <c r="B70" s="44"/>
      <c r="C70" s="51"/>
      <c r="D70" s="52"/>
      <c r="E70" s="53"/>
      <c r="F70" s="54"/>
      <c r="G70" s="71"/>
      <c r="H70" s="49"/>
      <c r="I70" s="130"/>
      <c r="J70" s="52"/>
      <c r="K70" s="53"/>
      <c r="L70" s="54"/>
      <c r="M70" s="71"/>
      <c r="N70" s="49"/>
    </row>
    <row r="71" spans="1:14" x14ac:dyDescent="0.45">
      <c r="A71" s="55"/>
      <c r="B71" s="56" t="s">
        <v>13</v>
      </c>
      <c r="C71" s="57"/>
      <c r="D71" s="58">
        <f>SUM(D69:D70)</f>
        <v>0.4</v>
      </c>
      <c r="E71" s="58">
        <f>SUM(E69:E70)</f>
        <v>0.4</v>
      </c>
      <c r="F71" s="60">
        <f>D71-E71</f>
        <v>0</v>
      </c>
      <c r="G71" s="61">
        <f>F71/E71</f>
        <v>0</v>
      </c>
      <c r="H71" s="62"/>
      <c r="I71" s="130"/>
      <c r="J71" s="58">
        <f>SUM(J69:J70)</f>
        <v>0</v>
      </c>
      <c r="K71" s="59">
        <f>SUM(K69:K70)</f>
        <v>0</v>
      </c>
      <c r="L71" s="60"/>
      <c r="M71" s="61"/>
      <c r="N71" s="62"/>
    </row>
    <row r="72" spans="1:14" x14ac:dyDescent="0.45">
      <c r="A72" s="63"/>
      <c r="B72" s="64"/>
      <c r="C72" s="65"/>
      <c r="D72" s="66"/>
      <c r="E72" s="67"/>
      <c r="F72" s="68"/>
      <c r="G72" s="69"/>
      <c r="H72" s="70"/>
      <c r="I72" s="130"/>
      <c r="J72" s="66"/>
      <c r="K72" s="67"/>
      <c r="L72" s="68"/>
      <c r="M72" s="69"/>
      <c r="N72" s="70"/>
    </row>
    <row r="73" spans="1:14" x14ac:dyDescent="0.45">
      <c r="A73" s="55"/>
      <c r="B73" s="81" t="s">
        <v>38</v>
      </c>
      <c r="C73" s="57"/>
      <c r="D73" s="59">
        <f>D8+D12+D17+D21+D25+D29+D33+D37+D41+D46+D50+D58+D62+D67+D71</f>
        <v>303.09999999999997</v>
      </c>
      <c r="E73" s="59">
        <f>E8+E12+E17+E21+E25+E29+E33+E37+E41+E46+E50+E58+E62+E67+E71</f>
        <v>61099.8</v>
      </c>
      <c r="F73" s="60">
        <f>D73-E73</f>
        <v>-60796.700000000004</v>
      </c>
      <c r="G73" s="61">
        <f>F73/E73</f>
        <v>-0.9950392636309775</v>
      </c>
      <c r="H73" s="62"/>
      <c r="I73" s="130"/>
      <c r="J73" s="59">
        <f>J8+J12+J17+J21+J25+J29+J33+J37+J41+J46+J50+J54+J67+J71</f>
        <v>-1330</v>
      </c>
      <c r="K73" s="59">
        <f>K8+K12+K17+K21+K25+K29+K33+K37+K41+K46+K50+K54+K67+K71</f>
        <v>-2006.6999999999998</v>
      </c>
      <c r="L73" s="60">
        <f>J73-K73</f>
        <v>676.69999999999982</v>
      </c>
      <c r="M73" s="61">
        <f>L73/K73*-1</f>
        <v>0.33722031195495084</v>
      </c>
      <c r="N73" s="62"/>
    </row>
    <row r="74" spans="1:14" x14ac:dyDescent="0.45">
      <c r="A74" s="93"/>
      <c r="B74" s="123"/>
      <c r="C74" s="93"/>
      <c r="D74" s="93"/>
      <c r="E74" s="93"/>
      <c r="F74" s="93"/>
      <c r="G74" s="93"/>
      <c r="H74" s="93"/>
      <c r="I74" s="93"/>
      <c r="J74" s="93"/>
      <c r="K74" s="93"/>
      <c r="L74" s="93"/>
      <c r="M74" s="93"/>
      <c r="N74" s="93"/>
    </row>
    <row r="75" spans="1:14" x14ac:dyDescent="0.45">
      <c r="A75" s="93"/>
      <c r="B75" s="123"/>
      <c r="C75" s="93"/>
      <c r="D75" s="93"/>
      <c r="E75" s="93"/>
      <c r="F75" s="93"/>
      <c r="G75" s="93"/>
      <c r="H75" s="93"/>
      <c r="I75" s="93"/>
      <c r="J75" s="93"/>
      <c r="K75" s="93"/>
      <c r="L75" s="93"/>
      <c r="M75" s="93"/>
      <c r="N75" s="93"/>
    </row>
    <row r="76" spans="1:14" x14ac:dyDescent="0.45">
      <c r="A76" s="93"/>
      <c r="B76" s="123"/>
      <c r="C76" s="93"/>
      <c r="D76" s="93"/>
      <c r="E76" s="93"/>
      <c r="F76" s="93"/>
      <c r="G76" s="93"/>
      <c r="H76" s="93"/>
      <c r="I76" s="93"/>
      <c r="J76" s="93"/>
      <c r="K76" s="93"/>
      <c r="L76" s="93"/>
      <c r="M76" s="93"/>
      <c r="N76" s="93"/>
    </row>
    <row r="77" spans="1:14" x14ac:dyDescent="0.45">
      <c r="B77" s="123"/>
    </row>
    <row r="78" spans="1:14" x14ac:dyDescent="0.45">
      <c r="B78" s="123"/>
    </row>
    <row r="79" spans="1:14" x14ac:dyDescent="0.45">
      <c r="B79" s="123"/>
    </row>
    <row r="80" spans="1:14" x14ac:dyDescent="0.45">
      <c r="B80" s="123"/>
    </row>
    <row r="81" spans="2:2" x14ac:dyDescent="0.45">
      <c r="B81" s="123"/>
    </row>
    <row r="82" spans="2:2" x14ac:dyDescent="0.45">
      <c r="B82" s="123"/>
    </row>
    <row r="83" spans="2:2" x14ac:dyDescent="0.45">
      <c r="B83" s="123"/>
    </row>
    <row r="84" spans="2:2" x14ac:dyDescent="0.45">
      <c r="B84" s="123"/>
    </row>
    <row r="85" spans="2:2" x14ac:dyDescent="0.45">
      <c r="B85" s="123"/>
    </row>
    <row r="86" spans="2:2" x14ac:dyDescent="0.45">
      <c r="B86" s="123"/>
    </row>
    <row r="87" spans="2:2" x14ac:dyDescent="0.45">
      <c r="B87" s="123"/>
    </row>
    <row r="88" spans="2:2" x14ac:dyDescent="0.45">
      <c r="B88" s="123"/>
    </row>
    <row r="89" spans="2:2" x14ac:dyDescent="0.45">
      <c r="B89" s="123"/>
    </row>
    <row r="90" spans="2:2" x14ac:dyDescent="0.45">
      <c r="B90" s="123"/>
    </row>
    <row r="91" spans="2:2" x14ac:dyDescent="0.45">
      <c r="B91" s="123"/>
    </row>
    <row r="92" spans="2:2" x14ac:dyDescent="0.45">
      <c r="B92" s="123"/>
    </row>
    <row r="93" spans="2:2" x14ac:dyDescent="0.45">
      <c r="B93" s="123"/>
    </row>
    <row r="94" spans="2:2" x14ac:dyDescent="0.45">
      <c r="B94" s="123"/>
    </row>
    <row r="95" spans="2:2" x14ac:dyDescent="0.45">
      <c r="B95" s="123"/>
    </row>
    <row r="96" spans="2:2" x14ac:dyDescent="0.45">
      <c r="B96" s="123"/>
    </row>
    <row r="97" spans="2:2" x14ac:dyDescent="0.45">
      <c r="B97" s="123"/>
    </row>
    <row r="98" spans="2:2" x14ac:dyDescent="0.45">
      <c r="B98" s="123"/>
    </row>
    <row r="99" spans="2:2" x14ac:dyDescent="0.45">
      <c r="B99" s="123"/>
    </row>
    <row r="100" spans="2:2" x14ac:dyDescent="0.45">
      <c r="B100" s="123"/>
    </row>
    <row r="101" spans="2:2" x14ac:dyDescent="0.45">
      <c r="B101" s="123"/>
    </row>
    <row r="102" spans="2:2" x14ac:dyDescent="0.45">
      <c r="B102" s="123"/>
    </row>
    <row r="103" spans="2:2" x14ac:dyDescent="0.45">
      <c r="B103" s="123"/>
    </row>
    <row r="104" spans="2:2" x14ac:dyDescent="0.45">
      <c r="B104" s="123"/>
    </row>
    <row r="105" spans="2:2" x14ac:dyDescent="0.45">
      <c r="B105" s="123"/>
    </row>
    <row r="106" spans="2:2" x14ac:dyDescent="0.45">
      <c r="B106" s="123"/>
    </row>
    <row r="107" spans="2:2" x14ac:dyDescent="0.45">
      <c r="B107" s="123"/>
    </row>
    <row r="108" spans="2:2" x14ac:dyDescent="0.45">
      <c r="B108" s="123"/>
    </row>
    <row r="109" spans="2:2" x14ac:dyDescent="0.45">
      <c r="B109" s="123"/>
    </row>
    <row r="110" spans="2:2" x14ac:dyDescent="0.45">
      <c r="B110" s="123"/>
    </row>
    <row r="111" spans="2:2" x14ac:dyDescent="0.45">
      <c r="B111" s="123"/>
    </row>
    <row r="112" spans="2:2" x14ac:dyDescent="0.45">
      <c r="B112" s="123"/>
    </row>
    <row r="113" spans="2:2" x14ac:dyDescent="0.45">
      <c r="B113" s="123"/>
    </row>
  </sheetData>
  <pageMargins left="0.25" right="0.25" top="0.75" bottom="0.75" header="0.3" footer="0.3"/>
  <pageSetup paperSize="9" scale="6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E50"/>
  <sheetViews>
    <sheetView tabSelected="1" workbookViewId="0">
      <selection activeCell="D44" sqref="D44"/>
    </sheetView>
  </sheetViews>
  <sheetFormatPr defaultColWidth="9" defaultRowHeight="14.25" x14ac:dyDescent="0.45"/>
  <cols>
    <col min="1" max="1" width="60.59765625" style="83" customWidth="1"/>
    <col min="2" max="5" width="13.59765625" style="83" customWidth="1"/>
    <col min="6" max="16384" width="9" style="83"/>
  </cols>
  <sheetData>
    <row r="2" spans="1:5" ht="18" x14ac:dyDescent="0.55000000000000004">
      <c r="A2" s="82" t="s">
        <v>97</v>
      </c>
      <c r="B2" s="93"/>
      <c r="C2" s="93"/>
      <c r="D2" s="93"/>
      <c r="E2" s="93"/>
    </row>
    <row r="3" spans="1:5" ht="18" x14ac:dyDescent="0.55000000000000004">
      <c r="A3" s="93"/>
      <c r="B3" s="82" t="s">
        <v>64</v>
      </c>
      <c r="C3" s="93"/>
      <c r="D3" s="93"/>
      <c r="E3" s="84" t="s">
        <v>8</v>
      </c>
    </row>
    <row r="4" spans="1:5" ht="28.5" x14ac:dyDescent="0.45">
      <c r="A4" s="93"/>
      <c r="B4" s="138" t="s">
        <v>65</v>
      </c>
      <c r="C4" s="138" t="s">
        <v>40</v>
      </c>
      <c r="D4" s="85" t="s">
        <v>66</v>
      </c>
      <c r="E4" s="85" t="s">
        <v>67</v>
      </c>
    </row>
    <row r="5" spans="1:5" x14ac:dyDescent="0.45">
      <c r="A5" s="93"/>
      <c r="B5" s="139"/>
      <c r="C5" s="139"/>
      <c r="D5" s="139"/>
      <c r="E5" s="139"/>
    </row>
    <row r="6" spans="1:5" ht="18" x14ac:dyDescent="0.55000000000000004">
      <c r="A6" s="82" t="s">
        <v>68</v>
      </c>
      <c r="B6" s="140">
        <v>205.9</v>
      </c>
      <c r="C6" s="140">
        <v>9</v>
      </c>
      <c r="D6" s="140">
        <f>SUM(B6:C6)</f>
        <v>214.9</v>
      </c>
      <c r="E6" s="140">
        <v>107</v>
      </c>
    </row>
    <row r="7" spans="1:5" x14ac:dyDescent="0.45">
      <c r="A7" s="93"/>
      <c r="B7" s="139"/>
      <c r="C7" s="139"/>
      <c r="D7" s="139"/>
      <c r="E7" s="139"/>
    </row>
    <row r="8" spans="1:5" ht="18" x14ac:dyDescent="0.55000000000000004">
      <c r="A8" s="82" t="s">
        <v>98</v>
      </c>
      <c r="B8" s="141"/>
      <c r="C8" s="141"/>
      <c r="D8" s="141"/>
      <c r="E8" s="141"/>
    </row>
    <row r="9" spans="1:5" ht="18" x14ac:dyDescent="0.55000000000000004">
      <c r="A9" s="82"/>
      <c r="B9" s="141"/>
      <c r="C9" s="141"/>
      <c r="D9" s="141"/>
      <c r="E9" s="141"/>
    </row>
    <row r="10" spans="1:5" x14ac:dyDescent="0.45">
      <c r="A10" s="155" t="s">
        <v>120</v>
      </c>
      <c r="B10" s="141"/>
      <c r="C10" s="141"/>
      <c r="D10" s="141"/>
      <c r="E10" s="141"/>
    </row>
    <row r="11" spans="1:5" x14ac:dyDescent="0.45">
      <c r="A11" s="156" t="s">
        <v>121</v>
      </c>
      <c r="B11" s="141">
        <v>5</v>
      </c>
      <c r="C11" s="141"/>
      <c r="D11" s="141">
        <f t="shared" ref="D11" si="0">B11+C11</f>
        <v>5</v>
      </c>
      <c r="E11" s="141"/>
    </row>
    <row r="12" spans="1:5" x14ac:dyDescent="0.45">
      <c r="A12" s="156" t="s">
        <v>122</v>
      </c>
      <c r="B12" s="141">
        <v>3</v>
      </c>
      <c r="C12" s="141"/>
      <c r="D12" s="141">
        <f>B12+C12</f>
        <v>3</v>
      </c>
      <c r="E12" s="141"/>
    </row>
    <row r="13" spans="1:5" ht="28.5" x14ac:dyDescent="0.45">
      <c r="A13" s="157" t="s">
        <v>123</v>
      </c>
      <c r="B13" s="141">
        <v>10</v>
      </c>
      <c r="C13" s="141"/>
      <c r="D13" s="141">
        <f t="shared" ref="D13:D14" si="1">B13+C13</f>
        <v>10</v>
      </c>
      <c r="E13" s="141">
        <v>5</v>
      </c>
    </row>
    <row r="14" spans="1:5" ht="28.5" x14ac:dyDescent="0.45">
      <c r="A14" s="157" t="s">
        <v>124</v>
      </c>
      <c r="B14" s="141">
        <v>10</v>
      </c>
      <c r="C14" s="141"/>
      <c r="D14" s="141">
        <f t="shared" si="1"/>
        <v>10</v>
      </c>
      <c r="E14" s="141"/>
    </row>
    <row r="15" spans="1:5" x14ac:dyDescent="0.45">
      <c r="A15" s="157"/>
      <c r="B15" s="141"/>
      <c r="C15" s="141"/>
      <c r="D15" s="141"/>
      <c r="E15" s="141"/>
    </row>
    <row r="16" spans="1:5" x14ac:dyDescent="0.45">
      <c r="A16" s="86" t="s">
        <v>99</v>
      </c>
      <c r="B16" s="141"/>
      <c r="C16" s="141"/>
      <c r="D16" s="141"/>
      <c r="E16" s="141"/>
    </row>
    <row r="17" spans="1:5" ht="16.149999999999999" customHeight="1" x14ac:dyDescent="0.45">
      <c r="A17" s="143" t="s">
        <v>119</v>
      </c>
      <c r="B17" s="141">
        <v>24</v>
      </c>
      <c r="C17" s="141"/>
      <c r="D17" s="141">
        <f t="shared" ref="D17" si="2">B17+C17</f>
        <v>24</v>
      </c>
      <c r="E17" s="141"/>
    </row>
    <row r="18" spans="1:5" ht="16.149999999999999" customHeight="1" x14ac:dyDescent="0.45">
      <c r="A18" s="143" t="s">
        <v>100</v>
      </c>
      <c r="B18" s="141"/>
      <c r="C18" s="141"/>
      <c r="D18" s="141"/>
      <c r="E18" s="141">
        <v>3.2</v>
      </c>
    </row>
    <row r="19" spans="1:5" ht="16.149999999999999" customHeight="1" x14ac:dyDescent="0.45">
      <c r="A19" s="93"/>
      <c r="B19" s="141"/>
      <c r="C19" s="141"/>
      <c r="D19" s="141"/>
      <c r="E19" s="141"/>
    </row>
    <row r="20" spans="1:5" x14ac:dyDescent="0.45">
      <c r="A20" s="135"/>
      <c r="B20" s="142"/>
      <c r="C20" s="142"/>
      <c r="D20" s="142"/>
      <c r="E20" s="142"/>
    </row>
    <row r="21" spans="1:5" x14ac:dyDescent="0.45">
      <c r="A21" s="93"/>
      <c r="B21" s="141"/>
      <c r="C21" s="141"/>
      <c r="D21" s="141"/>
      <c r="E21" s="141"/>
    </row>
    <row r="22" spans="1:5" ht="18" x14ac:dyDescent="0.55000000000000004">
      <c r="A22" s="82" t="s">
        <v>69</v>
      </c>
      <c r="B22" s="141"/>
      <c r="C22" s="141"/>
      <c r="D22" s="141"/>
      <c r="E22" s="141"/>
    </row>
    <row r="23" spans="1:5" x14ac:dyDescent="0.45">
      <c r="A23" s="84"/>
      <c r="B23" s="141"/>
      <c r="C23" s="141"/>
      <c r="D23" s="141"/>
      <c r="E23" s="141"/>
    </row>
    <row r="24" spans="1:5" x14ac:dyDescent="0.45">
      <c r="A24" s="93" t="s">
        <v>101</v>
      </c>
      <c r="B24" s="141"/>
      <c r="C24" s="141"/>
      <c r="D24" s="141"/>
      <c r="E24" s="141">
        <v>-105</v>
      </c>
    </row>
    <row r="25" spans="1:5" x14ac:dyDescent="0.45">
      <c r="A25" s="143" t="s">
        <v>107</v>
      </c>
      <c r="B25" s="141">
        <v>-8.5</v>
      </c>
      <c r="C25" s="141">
        <v>8.5</v>
      </c>
      <c r="D25" s="141">
        <f t="shared" ref="D25" si="3">SUM(B25:C25)</f>
        <v>0</v>
      </c>
      <c r="E25" s="141"/>
    </row>
    <row r="26" spans="1:5" x14ac:dyDescent="0.45">
      <c r="A26" s="93"/>
      <c r="B26" s="141"/>
      <c r="C26" s="141"/>
      <c r="D26" s="141"/>
      <c r="E26" s="141"/>
    </row>
    <row r="27" spans="1:5" ht="18" x14ac:dyDescent="0.55000000000000004">
      <c r="A27" s="82" t="s">
        <v>70</v>
      </c>
      <c r="B27" s="141"/>
      <c r="C27" s="141"/>
      <c r="D27" s="141"/>
      <c r="E27" s="141"/>
    </row>
    <row r="28" spans="1:5" x14ac:dyDescent="0.45">
      <c r="A28" s="84"/>
      <c r="B28" s="141"/>
      <c r="C28" s="141"/>
      <c r="D28" s="141"/>
      <c r="E28" s="141"/>
    </row>
    <row r="29" spans="1:5" x14ac:dyDescent="0.45">
      <c r="A29" s="86" t="s">
        <v>71</v>
      </c>
      <c r="B29" s="141"/>
      <c r="C29" s="141"/>
      <c r="D29" s="141"/>
      <c r="E29" s="141"/>
    </row>
    <row r="30" spans="1:5" x14ac:dyDescent="0.45">
      <c r="A30" s="93" t="s">
        <v>102</v>
      </c>
      <c r="B30" s="141">
        <v>2.4</v>
      </c>
      <c r="C30" s="141"/>
      <c r="D30" s="141">
        <f t="shared" ref="D30" si="4">SUM(B30:C30)</f>
        <v>2.4</v>
      </c>
      <c r="E30" s="141"/>
    </row>
    <row r="31" spans="1:5" x14ac:dyDescent="0.45">
      <c r="A31" s="93"/>
      <c r="B31" s="141"/>
      <c r="C31" s="141"/>
      <c r="D31" s="141"/>
      <c r="E31" s="141"/>
    </row>
    <row r="32" spans="1:5" x14ac:dyDescent="0.45">
      <c r="A32" s="86" t="s">
        <v>72</v>
      </c>
      <c r="B32" s="141"/>
      <c r="C32" s="141"/>
      <c r="D32" s="141"/>
      <c r="E32" s="141"/>
    </row>
    <row r="33" spans="1:5" x14ac:dyDescent="0.45">
      <c r="A33" s="93" t="s">
        <v>78</v>
      </c>
      <c r="B33" s="141">
        <v>0.1</v>
      </c>
      <c r="C33" s="141"/>
      <c r="D33" s="141">
        <f t="shared" ref="D33:D41" si="5">SUM(B33:C33)</f>
        <v>0.1</v>
      </c>
      <c r="E33" s="141"/>
    </row>
    <row r="34" spans="1:5" x14ac:dyDescent="0.45">
      <c r="A34" s="93" t="s">
        <v>73</v>
      </c>
      <c r="B34" s="141"/>
      <c r="C34" s="141">
        <v>9.5</v>
      </c>
      <c r="D34" s="141">
        <f t="shared" si="5"/>
        <v>9.5</v>
      </c>
      <c r="E34" s="141"/>
    </row>
    <row r="35" spans="1:5" x14ac:dyDescent="0.45">
      <c r="A35" s="93" t="s">
        <v>74</v>
      </c>
      <c r="B35" s="141"/>
      <c r="C35" s="141">
        <v>1</v>
      </c>
      <c r="D35" s="141">
        <f t="shared" si="5"/>
        <v>1</v>
      </c>
      <c r="E35" s="141"/>
    </row>
    <row r="36" spans="1:5" x14ac:dyDescent="0.45">
      <c r="A36" s="93" t="s">
        <v>75</v>
      </c>
      <c r="B36" s="141"/>
      <c r="C36" s="141">
        <v>0.1</v>
      </c>
      <c r="D36" s="141">
        <f t="shared" si="5"/>
        <v>0.1</v>
      </c>
      <c r="E36" s="141"/>
    </row>
    <row r="37" spans="1:5" x14ac:dyDescent="0.45">
      <c r="A37" s="93" t="s">
        <v>76</v>
      </c>
      <c r="B37" s="141"/>
      <c r="C37" s="141">
        <v>-0.4</v>
      </c>
      <c r="D37" s="141">
        <f t="shared" si="5"/>
        <v>-0.4</v>
      </c>
      <c r="E37" s="141"/>
    </row>
    <row r="38" spans="1:5" x14ac:dyDescent="0.45">
      <c r="A38" s="93" t="s">
        <v>77</v>
      </c>
      <c r="B38" s="141"/>
      <c r="C38" s="141">
        <v>-0.1</v>
      </c>
      <c r="D38" s="141">
        <f t="shared" si="5"/>
        <v>-0.1</v>
      </c>
      <c r="E38" s="141"/>
    </row>
    <row r="39" spans="1:5" x14ac:dyDescent="0.45">
      <c r="A39" s="93" t="s">
        <v>103</v>
      </c>
      <c r="B39" s="141"/>
      <c r="C39" s="141">
        <v>-3</v>
      </c>
      <c r="D39" s="141">
        <f t="shared" si="5"/>
        <v>-3</v>
      </c>
      <c r="E39" s="141"/>
    </row>
    <row r="40" spans="1:5" x14ac:dyDescent="0.45">
      <c r="A40" s="143" t="s">
        <v>108</v>
      </c>
      <c r="B40" s="141"/>
      <c r="C40" s="141">
        <v>-0.1</v>
      </c>
      <c r="D40" s="141">
        <f t="shared" si="5"/>
        <v>-0.1</v>
      </c>
      <c r="E40" s="141"/>
    </row>
    <row r="41" spans="1:5" x14ac:dyDescent="0.45">
      <c r="A41" s="143" t="s">
        <v>104</v>
      </c>
      <c r="B41" s="141">
        <v>0.4</v>
      </c>
      <c r="C41" s="141"/>
      <c r="D41" s="141">
        <f t="shared" si="5"/>
        <v>0.4</v>
      </c>
      <c r="E41" s="141"/>
    </row>
    <row r="42" spans="1:5" x14ac:dyDescent="0.45">
      <c r="A42" s="143" t="s">
        <v>105</v>
      </c>
      <c r="B42" s="141"/>
      <c r="C42" s="141"/>
      <c r="D42" s="141"/>
      <c r="E42" s="141">
        <v>-0.5</v>
      </c>
    </row>
    <row r="43" spans="1:5" x14ac:dyDescent="0.45">
      <c r="A43" s="93"/>
      <c r="B43" s="141"/>
      <c r="C43" s="141"/>
      <c r="D43" s="141"/>
      <c r="E43" s="141"/>
    </row>
    <row r="44" spans="1:5" ht="18" x14ac:dyDescent="0.55000000000000004">
      <c r="A44" s="87" t="s">
        <v>106</v>
      </c>
      <c r="B44" s="88">
        <f>SUM(B6:B43)</f>
        <v>252.29999999999998</v>
      </c>
      <c r="C44" s="88">
        <f>SUM(C6:C43)</f>
        <v>24.5</v>
      </c>
      <c r="D44" s="88">
        <f>SUM(D6:D43)</f>
        <v>276.79999999999995</v>
      </c>
      <c r="E44" s="88">
        <f>SUM(E6:E43)</f>
        <v>9.7000000000000028</v>
      </c>
    </row>
    <row r="45" spans="1:5" x14ac:dyDescent="0.45">
      <c r="A45" s="93"/>
      <c r="B45" s="107"/>
      <c r="C45" s="107"/>
      <c r="D45" s="107"/>
      <c r="E45" s="107"/>
    </row>
    <row r="46" spans="1:5" x14ac:dyDescent="0.45">
      <c r="A46" s="84"/>
      <c r="B46" s="107"/>
      <c r="C46" s="107"/>
      <c r="D46" s="107"/>
      <c r="E46" s="107"/>
    </row>
    <row r="47" spans="1:5" x14ac:dyDescent="0.45">
      <c r="A47" s="93"/>
      <c r="B47" s="107"/>
      <c r="C47" s="93"/>
      <c r="D47" s="107"/>
      <c r="E47" s="107"/>
    </row>
    <row r="50" spans="1:5" x14ac:dyDescent="0.45">
      <c r="A50" s="93"/>
      <c r="B50" s="93"/>
      <c r="C50" s="107"/>
      <c r="D50" s="107"/>
      <c r="E50" s="93"/>
    </row>
  </sheetData>
  <hyperlinks>
    <hyperlink ref="A10" r:id="rId1" xr:uid="{19CD0384-C41B-4F49-8AFF-7ABADD3489D5}"/>
  </hyperlinks>
  <pageMargins left="0.25" right="0.25" top="0.75" bottom="0.75" header="0.3" footer="0.3"/>
  <pageSetup paperSize="9" scale="86" fitToHeight="2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topLeftCell="A28" workbookViewId="0">
      <selection activeCell="G46" sqref="G46"/>
    </sheetView>
  </sheetViews>
  <sheetFormatPr defaultRowHeight="14.25" x14ac:dyDescent="0.4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53"/>
  <sheetViews>
    <sheetView workbookViewId="0">
      <selection activeCell="K54" sqref="K54"/>
    </sheetView>
  </sheetViews>
  <sheetFormatPr defaultRowHeight="14.25" x14ac:dyDescent="0.45"/>
  <cols>
    <col min="1" max="1" width="47" customWidth="1"/>
  </cols>
  <sheetData>
    <row r="1" spans="1:12" x14ac:dyDescent="0.45">
      <c r="A1" s="25" t="s">
        <v>79</v>
      </c>
      <c r="B1" s="22" t="s">
        <v>80</v>
      </c>
      <c r="C1" s="15">
        <v>560</v>
      </c>
      <c r="D1" s="11" t="s">
        <v>80</v>
      </c>
      <c r="E1" s="12" t="s">
        <v>80</v>
      </c>
      <c r="F1" s="15">
        <v>55.160000000000004</v>
      </c>
    </row>
    <row r="2" spans="1:12" ht="47.25" customHeight="1" x14ac:dyDescent="0.45">
      <c r="A2" s="9" t="s">
        <v>81</v>
      </c>
      <c r="B2" s="8" t="s">
        <v>82</v>
      </c>
      <c r="C2" s="24">
        <v>53</v>
      </c>
      <c r="D2" s="19" t="s">
        <v>80</v>
      </c>
      <c r="E2" s="13">
        <v>9.8500000000000004E-2</v>
      </c>
      <c r="F2" s="10">
        <v>5.2205000000000004</v>
      </c>
    </row>
    <row r="3" spans="1:12" ht="28.5" customHeight="1" x14ac:dyDescent="0.45">
      <c r="A3" s="9" t="s">
        <v>83</v>
      </c>
      <c r="B3" s="8" t="s">
        <v>82</v>
      </c>
      <c r="C3" s="24">
        <v>160</v>
      </c>
      <c r="D3" s="19" t="s">
        <v>80</v>
      </c>
      <c r="E3" s="13">
        <v>9.8500000000000004E-2</v>
      </c>
      <c r="F3" s="10">
        <v>15.760000000000002</v>
      </c>
    </row>
    <row r="4" spans="1:12" x14ac:dyDescent="0.45">
      <c r="A4" s="16" t="s">
        <v>84</v>
      </c>
      <c r="B4" s="21" t="s">
        <v>82</v>
      </c>
      <c r="C4" s="24">
        <v>110</v>
      </c>
      <c r="D4" s="19" t="s">
        <v>80</v>
      </c>
      <c r="E4" s="13">
        <v>9.8500000000000004E-2</v>
      </c>
      <c r="F4" s="10">
        <v>10.835000000000001</v>
      </c>
    </row>
    <row r="5" spans="1:12" ht="20.25" customHeight="1" x14ac:dyDescent="0.45">
      <c r="A5" s="9" t="s">
        <v>85</v>
      </c>
      <c r="B5" s="8" t="s">
        <v>82</v>
      </c>
      <c r="C5" s="24">
        <v>10</v>
      </c>
      <c r="D5" s="19" t="s">
        <v>80</v>
      </c>
      <c r="E5" s="13">
        <v>9.8500000000000004E-2</v>
      </c>
      <c r="F5" s="10">
        <v>0.9850000000000001</v>
      </c>
    </row>
    <row r="6" spans="1:12" ht="13.5" customHeight="1" x14ac:dyDescent="0.45">
      <c r="A6" s="9" t="s">
        <v>86</v>
      </c>
      <c r="B6" s="8" t="s">
        <v>82</v>
      </c>
      <c r="C6" s="24">
        <v>202.5</v>
      </c>
      <c r="D6" s="19" t="s">
        <v>80</v>
      </c>
      <c r="E6" s="13">
        <v>9.8500000000000004E-2</v>
      </c>
      <c r="F6" s="10">
        <v>19.946249999999999</v>
      </c>
    </row>
    <row r="7" spans="1:12" ht="15.75" customHeight="1" x14ac:dyDescent="0.45">
      <c r="A7" s="14" t="s">
        <v>87</v>
      </c>
      <c r="B7" s="8" t="s">
        <v>82</v>
      </c>
      <c r="C7" s="24">
        <v>3</v>
      </c>
      <c r="D7" s="19" t="s">
        <v>80</v>
      </c>
      <c r="E7" s="13">
        <v>9.8500000000000004E-2</v>
      </c>
      <c r="F7" s="10">
        <v>0.29549999999999998</v>
      </c>
    </row>
    <row r="8" spans="1:12" ht="24" customHeight="1" x14ac:dyDescent="0.45">
      <c r="A8" s="9" t="s">
        <v>88</v>
      </c>
      <c r="B8" s="8" t="s">
        <v>82</v>
      </c>
      <c r="C8" s="24">
        <v>21.5</v>
      </c>
      <c r="D8" s="19" t="s">
        <v>80</v>
      </c>
      <c r="E8" s="13">
        <v>9.8500000000000004E-2</v>
      </c>
      <c r="F8" s="10">
        <v>2.11775</v>
      </c>
    </row>
    <row r="11" spans="1:12" x14ac:dyDescent="0.45">
      <c r="A11" s="25" t="s">
        <v>89</v>
      </c>
      <c r="B11" s="22" t="s">
        <v>80</v>
      </c>
      <c r="C11" s="20" t="s">
        <v>80</v>
      </c>
      <c r="D11" s="23"/>
      <c r="E11" s="23">
        <v>73.3</v>
      </c>
      <c r="F11" s="23"/>
      <c r="G11" s="19" t="s">
        <v>80</v>
      </c>
      <c r="H11" s="6" t="s">
        <v>80</v>
      </c>
      <c r="I11" s="20" t="s">
        <v>80</v>
      </c>
      <c r="J11" s="23"/>
      <c r="K11" s="23">
        <v>7.1907299999999994</v>
      </c>
      <c r="L11" s="23"/>
    </row>
    <row r="12" spans="1:12" x14ac:dyDescent="0.45">
      <c r="A12" s="28" t="s">
        <v>90</v>
      </c>
      <c r="B12" s="21" t="s">
        <v>82</v>
      </c>
      <c r="C12" s="20" t="s">
        <v>80</v>
      </c>
      <c r="D12" s="24"/>
      <c r="E12" s="24">
        <v>50</v>
      </c>
      <c r="F12" s="24"/>
      <c r="G12" s="19" t="s">
        <v>80</v>
      </c>
      <c r="H12" s="6">
        <v>9.8100000000000007E-2</v>
      </c>
      <c r="I12" s="20" t="s">
        <v>80</v>
      </c>
      <c r="J12" s="20"/>
      <c r="K12" s="20">
        <v>4.9050000000000002</v>
      </c>
      <c r="L12" s="20"/>
    </row>
    <row r="13" spans="1:12" x14ac:dyDescent="0.45">
      <c r="A13" s="28" t="s">
        <v>91</v>
      </c>
      <c r="B13" s="21" t="s">
        <v>82</v>
      </c>
      <c r="C13" s="20" t="s">
        <v>80</v>
      </c>
      <c r="D13" s="24"/>
      <c r="E13" s="24">
        <v>17</v>
      </c>
      <c r="F13" s="24"/>
      <c r="G13" s="19" t="s">
        <v>80</v>
      </c>
      <c r="H13" s="6">
        <v>9.8100000000000007E-2</v>
      </c>
      <c r="I13" s="20" t="s">
        <v>80</v>
      </c>
      <c r="J13" s="20"/>
      <c r="K13" s="20">
        <v>1.6677000000000002</v>
      </c>
      <c r="L13" s="20"/>
    </row>
    <row r="14" spans="1:12" x14ac:dyDescent="0.45">
      <c r="A14" s="26" t="s">
        <v>92</v>
      </c>
      <c r="B14" s="21" t="s">
        <v>82</v>
      </c>
      <c r="C14" s="20" t="s">
        <v>80</v>
      </c>
      <c r="D14" s="24"/>
      <c r="E14" s="24">
        <v>2.2000000000000002</v>
      </c>
      <c r="F14" s="24"/>
      <c r="G14" s="19" t="s">
        <v>80</v>
      </c>
      <c r="H14" s="6">
        <v>9.8100000000000007E-2</v>
      </c>
      <c r="I14" s="20" t="s">
        <v>80</v>
      </c>
      <c r="J14" s="20"/>
      <c r="K14" s="20">
        <v>0.21582000000000004</v>
      </c>
      <c r="L14" s="20"/>
    </row>
    <row r="15" spans="1:12" x14ac:dyDescent="0.45">
      <c r="A15" s="26" t="s">
        <v>93</v>
      </c>
      <c r="B15" s="21" t="s">
        <v>82</v>
      </c>
      <c r="C15" s="20" t="s">
        <v>80</v>
      </c>
      <c r="D15" s="24"/>
      <c r="E15" s="24">
        <v>3.1</v>
      </c>
      <c r="F15" s="24"/>
      <c r="G15" s="19" t="s">
        <v>80</v>
      </c>
      <c r="H15" s="6">
        <v>9.8100000000000007E-2</v>
      </c>
      <c r="I15" s="20" t="s">
        <v>80</v>
      </c>
      <c r="J15" s="20"/>
      <c r="K15" s="20">
        <v>0.30411000000000005</v>
      </c>
      <c r="L15" s="20"/>
    </row>
    <row r="16" spans="1:12" x14ac:dyDescent="0.45">
      <c r="A16" s="26" t="s">
        <v>94</v>
      </c>
      <c r="B16" s="21" t="s">
        <v>82</v>
      </c>
      <c r="C16" s="20" t="s">
        <v>80</v>
      </c>
      <c r="D16" s="24"/>
      <c r="E16" s="24">
        <v>1</v>
      </c>
      <c r="F16" s="24"/>
      <c r="G16" s="19" t="s">
        <v>80</v>
      </c>
      <c r="H16" s="6">
        <v>9.8100000000000007E-2</v>
      </c>
      <c r="I16" s="20" t="s">
        <v>80</v>
      </c>
      <c r="J16" s="20"/>
      <c r="K16" s="20">
        <v>9.8100000000000007E-2</v>
      </c>
      <c r="L16" s="20"/>
    </row>
    <row r="19" spans="1:13" x14ac:dyDescent="0.45">
      <c r="A19" s="25" t="s">
        <v>79</v>
      </c>
      <c r="B19" s="22" t="s">
        <v>80</v>
      </c>
      <c r="C19" s="15">
        <v>78.900000000000006</v>
      </c>
      <c r="D19" s="15">
        <v>409.6</v>
      </c>
      <c r="E19" s="4">
        <v>560</v>
      </c>
      <c r="F19" s="15">
        <v>570.5</v>
      </c>
      <c r="G19" s="11" t="s">
        <v>80</v>
      </c>
      <c r="H19" s="12" t="s">
        <v>80</v>
      </c>
      <c r="I19" s="23">
        <v>4.4894099999999995</v>
      </c>
      <c r="J19" s="23">
        <v>23.306239999999999</v>
      </c>
      <c r="K19" s="1">
        <v>31.863999999999997</v>
      </c>
      <c r="L19" s="23">
        <v>32.461449999999999</v>
      </c>
      <c r="M19" s="3" t="s">
        <v>80</v>
      </c>
    </row>
    <row r="20" spans="1:13" ht="26.25" x14ac:dyDescent="0.45">
      <c r="A20" s="9" t="s">
        <v>81</v>
      </c>
      <c r="B20" s="8" t="s">
        <v>82</v>
      </c>
      <c r="C20" s="24">
        <v>0</v>
      </c>
      <c r="D20" s="24">
        <v>50</v>
      </c>
      <c r="E20" s="5">
        <v>53</v>
      </c>
      <c r="F20" s="24">
        <v>51</v>
      </c>
      <c r="G20" s="19" t="s">
        <v>80</v>
      </c>
      <c r="H20" s="13">
        <v>5.6899999999999999E-2</v>
      </c>
      <c r="I20" s="20">
        <v>0</v>
      </c>
      <c r="J20" s="20">
        <v>2.8449999999999998</v>
      </c>
      <c r="K20" s="2">
        <v>3.0156999999999998</v>
      </c>
      <c r="L20" s="20">
        <v>2.9018999999999999</v>
      </c>
      <c r="M20" s="3" t="s">
        <v>80</v>
      </c>
    </row>
    <row r="21" spans="1:13" x14ac:dyDescent="0.45">
      <c r="A21" s="9" t="s">
        <v>83</v>
      </c>
      <c r="B21" s="8" t="s">
        <v>82</v>
      </c>
      <c r="C21" s="24">
        <v>0</v>
      </c>
      <c r="D21" s="24">
        <v>93</v>
      </c>
      <c r="E21" s="5">
        <v>160</v>
      </c>
      <c r="F21" s="24">
        <v>160</v>
      </c>
      <c r="G21" s="19" t="s">
        <v>80</v>
      </c>
      <c r="H21" s="13">
        <v>5.6899999999999999E-2</v>
      </c>
      <c r="I21" s="20">
        <v>0</v>
      </c>
      <c r="J21" s="20">
        <v>5.2916999999999996</v>
      </c>
      <c r="K21" s="2">
        <v>9.1039999999999992</v>
      </c>
      <c r="L21" s="20">
        <v>9.1039999999999992</v>
      </c>
      <c r="M21" s="3" t="s">
        <v>80</v>
      </c>
    </row>
    <row r="22" spans="1:13" x14ac:dyDescent="0.45">
      <c r="A22" s="16" t="s">
        <v>84</v>
      </c>
      <c r="B22" s="21" t="s">
        <v>82</v>
      </c>
      <c r="C22" s="24">
        <v>61</v>
      </c>
      <c r="D22" s="24">
        <v>170</v>
      </c>
      <c r="E22" s="5">
        <v>110</v>
      </c>
      <c r="F22" s="24">
        <v>43</v>
      </c>
      <c r="G22" s="19" t="s">
        <v>80</v>
      </c>
      <c r="H22" s="13">
        <v>5.6899999999999999E-2</v>
      </c>
      <c r="I22" s="20">
        <v>3.4708999999999999</v>
      </c>
      <c r="J22" s="20">
        <v>9.673</v>
      </c>
      <c r="K22" s="2">
        <v>6.2590000000000003</v>
      </c>
      <c r="L22" s="20">
        <v>2.4466999999999999</v>
      </c>
      <c r="M22" s="3" t="s">
        <v>80</v>
      </c>
    </row>
    <row r="23" spans="1:13" x14ac:dyDescent="0.45">
      <c r="A23" s="9" t="s">
        <v>85</v>
      </c>
      <c r="B23" s="8" t="s">
        <v>82</v>
      </c>
      <c r="C23" s="24">
        <v>0</v>
      </c>
      <c r="D23" s="24">
        <v>6</v>
      </c>
      <c r="E23" s="5">
        <v>10</v>
      </c>
      <c r="F23" s="24">
        <v>10</v>
      </c>
      <c r="G23" s="19" t="s">
        <v>80</v>
      </c>
      <c r="H23" s="13">
        <v>5.6899999999999999E-2</v>
      </c>
      <c r="I23" s="20">
        <v>0</v>
      </c>
      <c r="J23" s="20">
        <v>0.34139999999999998</v>
      </c>
      <c r="K23" s="2">
        <v>0.56899999999999995</v>
      </c>
      <c r="L23" s="20">
        <v>0.56899999999999995</v>
      </c>
      <c r="M23" s="3" t="s">
        <v>80</v>
      </c>
    </row>
    <row r="24" spans="1:13" x14ac:dyDescent="0.45">
      <c r="A24" s="9" t="s">
        <v>86</v>
      </c>
      <c r="B24" s="8" t="s">
        <v>82</v>
      </c>
      <c r="C24" s="24">
        <v>3.5</v>
      </c>
      <c r="D24" s="24">
        <v>67.5</v>
      </c>
      <c r="E24" s="5">
        <v>202.5</v>
      </c>
      <c r="F24" s="24">
        <v>285</v>
      </c>
      <c r="G24" s="19" t="s">
        <v>80</v>
      </c>
      <c r="H24" s="13">
        <v>5.6899999999999999E-2</v>
      </c>
      <c r="I24" s="20">
        <v>0.19914999999999999</v>
      </c>
      <c r="J24" s="20">
        <v>3.8407499999999999</v>
      </c>
      <c r="K24" s="2">
        <v>11.52225</v>
      </c>
      <c r="L24" s="20">
        <v>16.2165</v>
      </c>
      <c r="M24" s="3" t="s">
        <v>80</v>
      </c>
    </row>
    <row r="25" spans="1:13" x14ac:dyDescent="0.45">
      <c r="A25" s="14" t="s">
        <v>87</v>
      </c>
      <c r="B25" s="8" t="s">
        <v>82</v>
      </c>
      <c r="C25" s="24">
        <v>5</v>
      </c>
      <c r="D25" s="24">
        <v>3</v>
      </c>
      <c r="E25" s="5">
        <v>3</v>
      </c>
      <c r="F25" s="24">
        <v>3</v>
      </c>
      <c r="G25" s="19" t="s">
        <v>80</v>
      </c>
      <c r="H25" s="13">
        <v>5.6899999999999999E-2</v>
      </c>
      <c r="I25" s="20">
        <v>0.28449999999999998</v>
      </c>
      <c r="J25" s="20">
        <v>0.17069999999999999</v>
      </c>
      <c r="K25" s="2">
        <v>0.17069999999999999</v>
      </c>
      <c r="L25" s="20">
        <v>0.17069999999999999</v>
      </c>
      <c r="M25" s="3" t="s">
        <v>80</v>
      </c>
    </row>
    <row r="26" spans="1:13" x14ac:dyDescent="0.45">
      <c r="A26" s="9" t="s">
        <v>88</v>
      </c>
      <c r="B26" s="8" t="s">
        <v>82</v>
      </c>
      <c r="C26" s="24">
        <v>9.4</v>
      </c>
      <c r="D26" s="24">
        <v>20.100000000000001</v>
      </c>
      <c r="E26" s="5">
        <v>21.5</v>
      </c>
      <c r="F26" s="24">
        <v>18.5</v>
      </c>
      <c r="G26" s="19" t="s">
        <v>80</v>
      </c>
      <c r="H26" s="13">
        <v>5.6899999999999999E-2</v>
      </c>
      <c r="I26" s="20">
        <v>0.53486</v>
      </c>
      <c r="J26" s="20">
        <v>1.1436900000000001</v>
      </c>
      <c r="K26" s="2">
        <v>1.2233499999999999</v>
      </c>
      <c r="L26" s="20">
        <v>1.0526500000000001</v>
      </c>
      <c r="M26" s="3" t="s">
        <v>80</v>
      </c>
    </row>
    <row r="28" spans="1:13" x14ac:dyDescent="0.45">
      <c r="A28" s="25" t="s">
        <v>89</v>
      </c>
      <c r="B28" s="22" t="s">
        <v>80</v>
      </c>
      <c r="C28" s="20" t="s">
        <v>80</v>
      </c>
      <c r="D28" s="23">
        <v>19.100000000000001</v>
      </c>
      <c r="E28" s="4">
        <v>73.3</v>
      </c>
      <c r="F28" s="23">
        <v>117.5</v>
      </c>
      <c r="G28" s="19" t="s">
        <v>80</v>
      </c>
      <c r="H28" s="7" t="s">
        <v>80</v>
      </c>
      <c r="I28" s="23" t="s">
        <v>80</v>
      </c>
      <c r="J28" s="23">
        <v>1.0810599999999999</v>
      </c>
      <c r="K28" s="1">
        <v>4.1487800000000004</v>
      </c>
      <c r="L28" s="23">
        <v>6.6504999999999992</v>
      </c>
      <c r="M28" s="11" t="s">
        <v>80</v>
      </c>
    </row>
    <row r="29" spans="1:13" x14ac:dyDescent="0.45">
      <c r="A29" s="28" t="s">
        <v>90</v>
      </c>
      <c r="B29" s="21" t="s">
        <v>82</v>
      </c>
      <c r="C29" s="20" t="s">
        <v>80</v>
      </c>
      <c r="D29" s="24">
        <v>0</v>
      </c>
      <c r="E29" s="5">
        <v>50</v>
      </c>
      <c r="F29" s="24">
        <v>96.2</v>
      </c>
      <c r="G29" s="19" t="s">
        <v>80</v>
      </c>
      <c r="H29" s="6">
        <v>5.6599999999999998E-2</v>
      </c>
      <c r="I29" s="20" t="s">
        <v>80</v>
      </c>
      <c r="J29" s="20">
        <v>0</v>
      </c>
      <c r="K29" s="2">
        <v>2.83</v>
      </c>
      <c r="L29" s="20">
        <v>5.4449199999999998</v>
      </c>
      <c r="M29" s="19" t="s">
        <v>80</v>
      </c>
    </row>
    <row r="30" spans="1:13" x14ac:dyDescent="0.45">
      <c r="A30" s="28" t="s">
        <v>91</v>
      </c>
      <c r="B30" s="21" t="s">
        <v>82</v>
      </c>
      <c r="C30" s="20" t="s">
        <v>80</v>
      </c>
      <c r="D30" s="24">
        <v>16</v>
      </c>
      <c r="E30" s="5">
        <v>17</v>
      </c>
      <c r="F30" s="24">
        <v>18</v>
      </c>
      <c r="G30" s="19" t="s">
        <v>80</v>
      </c>
      <c r="H30" s="6">
        <v>5.6599999999999998E-2</v>
      </c>
      <c r="I30" s="20" t="s">
        <v>80</v>
      </c>
      <c r="J30" s="20">
        <v>0.90559999999999996</v>
      </c>
      <c r="K30" s="2">
        <v>0.96219999999999994</v>
      </c>
      <c r="L30" s="20">
        <v>1.0187999999999999</v>
      </c>
      <c r="M30" s="19" t="s">
        <v>80</v>
      </c>
    </row>
    <row r="31" spans="1:13" x14ac:dyDescent="0.45">
      <c r="A31" s="28" t="s">
        <v>92</v>
      </c>
      <c r="B31" s="21" t="s">
        <v>82</v>
      </c>
      <c r="C31" s="20" t="s">
        <v>80</v>
      </c>
      <c r="D31" s="24">
        <v>0</v>
      </c>
      <c r="E31" s="5">
        <v>2.2000000000000002</v>
      </c>
      <c r="F31" s="24">
        <v>3.3</v>
      </c>
      <c r="G31" s="19" t="s">
        <v>80</v>
      </c>
      <c r="H31" s="6">
        <v>5.6599999999999998E-2</v>
      </c>
      <c r="I31" s="20" t="s">
        <v>80</v>
      </c>
      <c r="J31" s="20">
        <v>0</v>
      </c>
      <c r="K31" s="2">
        <v>0.12452000000000001</v>
      </c>
      <c r="L31" s="20">
        <v>0.18677999999999997</v>
      </c>
      <c r="M31" s="19" t="s">
        <v>80</v>
      </c>
    </row>
    <row r="32" spans="1:13" x14ac:dyDescent="0.45">
      <c r="A32" s="26" t="s">
        <v>93</v>
      </c>
      <c r="B32" s="21" t="s">
        <v>82</v>
      </c>
      <c r="C32" s="20" t="s">
        <v>80</v>
      </c>
      <c r="D32" s="24">
        <v>2.1</v>
      </c>
      <c r="E32" s="5">
        <v>3.1</v>
      </c>
      <c r="F32" s="24">
        <v>0</v>
      </c>
      <c r="G32" s="19" t="s">
        <v>80</v>
      </c>
      <c r="H32" s="6">
        <v>5.6599999999999998E-2</v>
      </c>
      <c r="I32" s="20" t="s">
        <v>80</v>
      </c>
      <c r="J32" s="20">
        <v>0.11885999999999999</v>
      </c>
      <c r="K32" s="2">
        <v>0.17546</v>
      </c>
      <c r="L32" s="20">
        <v>0</v>
      </c>
      <c r="M32" s="19" t="s">
        <v>80</v>
      </c>
    </row>
    <row r="33" spans="1:13" x14ac:dyDescent="0.45">
      <c r="A33" s="26" t="s">
        <v>94</v>
      </c>
      <c r="B33" s="21" t="s">
        <v>82</v>
      </c>
      <c r="C33" s="20" t="s">
        <v>80</v>
      </c>
      <c r="D33" s="24">
        <v>1</v>
      </c>
      <c r="E33" s="5">
        <v>1</v>
      </c>
      <c r="F33" s="24">
        <v>0</v>
      </c>
      <c r="G33" s="19" t="s">
        <v>80</v>
      </c>
      <c r="H33" s="6">
        <v>5.6599999999999998E-2</v>
      </c>
      <c r="I33" s="20" t="s">
        <v>80</v>
      </c>
      <c r="J33" s="20">
        <v>5.6599999999999998E-2</v>
      </c>
      <c r="K33" s="2">
        <v>5.6599999999999998E-2</v>
      </c>
      <c r="L33" s="20">
        <v>0</v>
      </c>
      <c r="M33" s="19" t="s">
        <v>80</v>
      </c>
    </row>
    <row r="34" spans="1:13" x14ac:dyDescent="0.45">
      <c r="E34" s="5"/>
      <c r="K34" s="2"/>
    </row>
    <row r="35" spans="1:13" x14ac:dyDescent="0.45">
      <c r="E35" s="5"/>
      <c r="K35" s="2"/>
    </row>
    <row r="37" spans="1:13" x14ac:dyDescent="0.45">
      <c r="A37" s="25" t="s">
        <v>79</v>
      </c>
      <c r="B37" s="22" t="s">
        <v>80</v>
      </c>
      <c r="C37" s="15">
        <v>78.900000000000006</v>
      </c>
      <c r="D37" s="15">
        <v>409.6</v>
      </c>
      <c r="E37" s="4">
        <v>560</v>
      </c>
      <c r="F37" s="15">
        <v>570.5</v>
      </c>
      <c r="G37" s="11" t="s">
        <v>80</v>
      </c>
      <c r="H37" s="12" t="s">
        <v>80</v>
      </c>
      <c r="I37" s="15">
        <v>2.60784225</v>
      </c>
      <c r="J37" s="18">
        <v>13.538304</v>
      </c>
      <c r="K37" s="1">
        <v>18.509399999999999</v>
      </c>
      <c r="L37" s="18">
        <v>18.856451250000003</v>
      </c>
    </row>
    <row r="38" spans="1:13" ht="26.25" x14ac:dyDescent="0.45">
      <c r="A38" s="9" t="s">
        <v>81</v>
      </c>
      <c r="B38" s="8" t="s">
        <v>82</v>
      </c>
      <c r="C38" s="24">
        <v>0</v>
      </c>
      <c r="D38" s="24">
        <v>50</v>
      </c>
      <c r="E38" s="5">
        <v>53</v>
      </c>
      <c r="F38" s="24">
        <v>51</v>
      </c>
      <c r="G38" s="19" t="s">
        <v>80</v>
      </c>
      <c r="H38" s="13">
        <v>3.39E-2</v>
      </c>
      <c r="I38" s="10">
        <v>0</v>
      </c>
      <c r="J38" s="17">
        <v>1.652625</v>
      </c>
      <c r="K38" s="2">
        <v>1.7517825</v>
      </c>
      <c r="L38" s="17">
        <v>1.6856774999999999</v>
      </c>
    </row>
    <row r="39" spans="1:13" x14ac:dyDescent="0.45">
      <c r="A39" s="9" t="s">
        <v>83</v>
      </c>
      <c r="B39" s="8" t="s">
        <v>82</v>
      </c>
      <c r="C39" s="24">
        <v>0</v>
      </c>
      <c r="D39" s="24">
        <v>93</v>
      </c>
      <c r="E39" s="5">
        <v>160</v>
      </c>
      <c r="F39" s="24">
        <v>160</v>
      </c>
      <c r="G39" s="19" t="s">
        <v>80</v>
      </c>
      <c r="H39" s="13">
        <v>3.39E-2</v>
      </c>
      <c r="I39" s="10">
        <v>0</v>
      </c>
      <c r="J39" s="17">
        <v>3.0738824999999999</v>
      </c>
      <c r="K39" s="2">
        <v>5.2883999999999993</v>
      </c>
      <c r="L39" s="17">
        <v>5.2883999999999993</v>
      </c>
    </row>
    <row r="40" spans="1:13" x14ac:dyDescent="0.45">
      <c r="A40" s="16" t="s">
        <v>84</v>
      </c>
      <c r="B40" s="21" t="s">
        <v>82</v>
      </c>
      <c r="C40" s="24">
        <v>61</v>
      </c>
      <c r="D40" s="24">
        <v>170</v>
      </c>
      <c r="E40" s="5">
        <v>110</v>
      </c>
      <c r="F40" s="24">
        <v>43</v>
      </c>
      <c r="G40" s="19" t="s">
        <v>80</v>
      </c>
      <c r="H40" s="13">
        <v>3.39E-2</v>
      </c>
      <c r="I40" s="10">
        <v>2.0162024999999999</v>
      </c>
      <c r="J40" s="17">
        <v>5.6189249999999999</v>
      </c>
      <c r="K40" s="2">
        <v>3.6357750000000002</v>
      </c>
      <c r="L40" s="17">
        <v>1.4212575000000001</v>
      </c>
    </row>
    <row r="41" spans="1:13" x14ac:dyDescent="0.45">
      <c r="A41" s="9" t="s">
        <v>85</v>
      </c>
      <c r="B41" s="8" t="s">
        <v>82</v>
      </c>
      <c r="C41" s="24">
        <v>0</v>
      </c>
      <c r="D41" s="24">
        <v>6</v>
      </c>
      <c r="E41" s="5">
        <v>10</v>
      </c>
      <c r="F41" s="24">
        <v>10</v>
      </c>
      <c r="G41" s="19" t="s">
        <v>80</v>
      </c>
      <c r="H41" s="13">
        <v>3.39E-2</v>
      </c>
      <c r="I41" s="10">
        <v>0</v>
      </c>
      <c r="J41" s="17">
        <v>0.19831499999999999</v>
      </c>
      <c r="K41" s="2">
        <v>0.33052499999999996</v>
      </c>
      <c r="L41" s="17">
        <v>0.33052499999999996</v>
      </c>
    </row>
    <row r="42" spans="1:13" x14ac:dyDescent="0.45">
      <c r="A42" s="9" t="s">
        <v>86</v>
      </c>
      <c r="B42" s="8" t="s">
        <v>82</v>
      </c>
      <c r="C42" s="24">
        <v>3.5</v>
      </c>
      <c r="D42" s="24">
        <v>67.5</v>
      </c>
      <c r="E42" s="5">
        <v>202.5</v>
      </c>
      <c r="F42" s="24">
        <v>285</v>
      </c>
      <c r="G42" s="19" t="s">
        <v>80</v>
      </c>
      <c r="H42" s="13">
        <v>3.39E-2</v>
      </c>
      <c r="I42" s="10">
        <v>0.11568375</v>
      </c>
      <c r="J42" s="17">
        <v>2.23104375</v>
      </c>
      <c r="K42" s="2">
        <v>6.6931312499999995</v>
      </c>
      <c r="L42" s="17">
        <v>9.4199625000000005</v>
      </c>
    </row>
    <row r="43" spans="1:13" x14ac:dyDescent="0.45">
      <c r="A43" s="14" t="s">
        <v>87</v>
      </c>
      <c r="B43" s="8" t="s">
        <v>82</v>
      </c>
      <c r="C43" s="24">
        <v>5</v>
      </c>
      <c r="D43" s="24">
        <v>3</v>
      </c>
      <c r="E43" s="5">
        <v>3</v>
      </c>
      <c r="F43" s="24">
        <v>3</v>
      </c>
      <c r="G43" s="19" t="s">
        <v>80</v>
      </c>
      <c r="H43" s="13">
        <v>3.39E-2</v>
      </c>
      <c r="I43" s="10">
        <v>0.16526249999999998</v>
      </c>
      <c r="J43" s="17">
        <v>9.9157499999999996E-2</v>
      </c>
      <c r="K43" s="2">
        <v>9.9157499999999996E-2</v>
      </c>
      <c r="L43" s="17">
        <v>9.9157499999999996E-2</v>
      </c>
    </row>
    <row r="44" spans="1:13" x14ac:dyDescent="0.45">
      <c r="A44" s="9" t="s">
        <v>88</v>
      </c>
      <c r="B44" s="8" t="s">
        <v>82</v>
      </c>
      <c r="C44" s="24">
        <v>9.4</v>
      </c>
      <c r="D44" s="24">
        <v>20.100000000000001</v>
      </c>
      <c r="E44" s="5">
        <v>21.5</v>
      </c>
      <c r="F44" s="24">
        <v>18.5</v>
      </c>
      <c r="G44" s="19" t="s">
        <v>80</v>
      </c>
      <c r="H44" s="13">
        <v>3.39E-2</v>
      </c>
      <c r="I44" s="10">
        <v>0.31069350000000001</v>
      </c>
      <c r="J44" s="17">
        <v>0.66435525000000006</v>
      </c>
      <c r="K44" s="2">
        <v>0.71062875000000003</v>
      </c>
      <c r="L44" s="17">
        <v>0.61147125000000002</v>
      </c>
    </row>
    <row r="46" spans="1:13" x14ac:dyDescent="0.45">
      <c r="A46" s="25" t="s">
        <v>89</v>
      </c>
      <c r="B46" s="22" t="s">
        <v>80</v>
      </c>
      <c r="C46" s="20" t="s">
        <v>80</v>
      </c>
      <c r="D46" s="23">
        <v>19.100000000000001</v>
      </c>
      <c r="E46" s="4">
        <v>73.3</v>
      </c>
      <c r="F46" s="23">
        <v>117.5</v>
      </c>
      <c r="G46" s="19" t="s">
        <v>80</v>
      </c>
      <c r="H46" s="31" t="s">
        <v>80</v>
      </c>
      <c r="I46" s="23" t="s">
        <v>80</v>
      </c>
      <c r="J46" s="30">
        <v>0.62944049999999996</v>
      </c>
      <c r="K46" s="1">
        <v>2.4156014999999997</v>
      </c>
      <c r="L46" s="30">
        <v>3.8722124999999994</v>
      </c>
    </row>
    <row r="47" spans="1:13" x14ac:dyDescent="0.45">
      <c r="A47" s="28" t="s">
        <v>90</v>
      </c>
      <c r="B47" s="21" t="s">
        <v>82</v>
      </c>
      <c r="C47" s="20" t="s">
        <v>80</v>
      </c>
      <c r="D47" s="24">
        <v>0</v>
      </c>
      <c r="E47" s="5">
        <v>50</v>
      </c>
      <c r="F47" s="24">
        <v>96.2</v>
      </c>
      <c r="G47" s="19" t="s">
        <v>80</v>
      </c>
      <c r="H47" s="29">
        <v>3.3799999999999997E-2</v>
      </c>
      <c r="I47" s="20" t="s">
        <v>80</v>
      </c>
      <c r="J47" s="27">
        <v>0</v>
      </c>
      <c r="K47" s="2">
        <v>1.6477499999999998</v>
      </c>
      <c r="L47" s="27">
        <v>3.1702709999999996</v>
      </c>
    </row>
    <row r="48" spans="1:13" x14ac:dyDescent="0.45">
      <c r="A48" s="28" t="s">
        <v>91</v>
      </c>
      <c r="B48" s="21" t="s">
        <v>82</v>
      </c>
      <c r="C48" s="20" t="s">
        <v>80</v>
      </c>
      <c r="D48" s="24">
        <v>16</v>
      </c>
      <c r="E48" s="5">
        <v>17</v>
      </c>
      <c r="F48" s="24">
        <v>18</v>
      </c>
      <c r="G48" s="19" t="s">
        <v>80</v>
      </c>
      <c r="H48" s="29">
        <v>3.3799999999999997E-2</v>
      </c>
      <c r="I48" s="20" t="s">
        <v>80</v>
      </c>
      <c r="J48" s="27">
        <v>0.52727999999999997</v>
      </c>
      <c r="K48" s="2">
        <v>0.56023500000000004</v>
      </c>
      <c r="L48" s="27">
        <v>0.59318999999999988</v>
      </c>
    </row>
    <row r="49" spans="1:12" x14ac:dyDescent="0.45">
      <c r="A49" s="26" t="s">
        <v>92</v>
      </c>
      <c r="B49" s="21" t="s">
        <v>82</v>
      </c>
      <c r="C49" s="20" t="s">
        <v>80</v>
      </c>
      <c r="D49" s="24">
        <v>0</v>
      </c>
      <c r="E49" s="5">
        <v>2.2000000000000002</v>
      </c>
      <c r="F49" s="24">
        <v>3.3</v>
      </c>
      <c r="G49" s="19" t="s">
        <v>80</v>
      </c>
      <c r="H49" s="29">
        <v>3.3799999999999997E-2</v>
      </c>
      <c r="I49" s="20" t="s">
        <v>80</v>
      </c>
      <c r="J49" s="27">
        <v>0</v>
      </c>
      <c r="K49" s="2">
        <v>7.2500999999999996E-2</v>
      </c>
      <c r="L49" s="27">
        <v>0.10875149999999999</v>
      </c>
    </row>
    <row r="50" spans="1:12" x14ac:dyDescent="0.45">
      <c r="A50" s="26" t="s">
        <v>93</v>
      </c>
      <c r="B50" s="21" t="s">
        <v>82</v>
      </c>
      <c r="C50" s="20" t="s">
        <v>80</v>
      </c>
      <c r="D50" s="24">
        <v>2.1</v>
      </c>
      <c r="E50" s="5">
        <v>3.1</v>
      </c>
      <c r="F50" s="24">
        <v>0</v>
      </c>
      <c r="G50" s="19" t="s">
        <v>80</v>
      </c>
      <c r="H50" s="29">
        <v>3.3799999999999997E-2</v>
      </c>
      <c r="I50" s="20" t="s">
        <v>80</v>
      </c>
      <c r="J50" s="27">
        <v>6.9205500000000003E-2</v>
      </c>
      <c r="K50" s="2">
        <v>0.1021605</v>
      </c>
      <c r="L50" s="27">
        <v>0</v>
      </c>
    </row>
    <row r="51" spans="1:12" x14ac:dyDescent="0.45">
      <c r="A51" s="26" t="s">
        <v>94</v>
      </c>
      <c r="B51" s="21" t="s">
        <v>82</v>
      </c>
      <c r="C51" s="20" t="s">
        <v>80</v>
      </c>
      <c r="D51" s="24">
        <v>1</v>
      </c>
      <c r="E51" s="5">
        <v>1</v>
      </c>
      <c r="F51" s="24">
        <v>0</v>
      </c>
      <c r="G51" s="19" t="s">
        <v>80</v>
      </c>
      <c r="H51" s="29">
        <v>3.3799999999999997E-2</v>
      </c>
      <c r="I51" s="20" t="s">
        <v>80</v>
      </c>
      <c r="J51" s="27">
        <v>3.2954999999999998E-2</v>
      </c>
      <c r="K51" s="2">
        <v>3.2954999999999998E-2</v>
      </c>
      <c r="L51" s="27">
        <v>0</v>
      </c>
    </row>
    <row r="52" spans="1:12" x14ac:dyDescent="0.45">
      <c r="E52" s="5"/>
    </row>
    <row r="53" spans="1:12" x14ac:dyDescent="0.45">
      <c r="E53" s="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lc_EmailBCC xmlns="http://schemas.microsoft.com/sharepoint/v3" xsi:nil="true"/>
    <dlc_EmailReceivedUTC xmlns="http://schemas.microsoft.com/sharepoint/v3" xsi:nil="true"/>
    <dlc_EmailSentUTC xmlns="http://schemas.microsoft.com/sharepoint/v3" xsi:nil="true"/>
    <dlc_EmailSubject xmlns="http://schemas.microsoft.com/sharepoint/v3" xsi:nil="true"/>
    <dlc_EmailTo xmlns="http://schemas.microsoft.com/sharepoint/v3" xsi:nil="true"/>
    <dlc_EmailFrom xmlns="http://schemas.microsoft.com/sharepoint/v3" xsi:nil="true"/>
    <dlc_EmailCC xmlns="http://schemas.microsoft.com/sharepoint/v3" xsi:nil="true"/>
    <dlc_EmailMailbox xmlns="http://schemas.microsoft.com/sharepoint/v3">
      <UserInfo>
        <DisplayName/>
        <AccountId xsi:nil="true"/>
        <AccountType/>
      </UserInfo>
    </dlc_EmailMailbox>
    <b9c42a306c8b47fcbaf8a41a71352f3a xmlns="8485635d-cf54-460b-8438-0e2015e08040">
      <Terms xmlns="http://schemas.microsoft.com/office/infopath/2007/PartnerControls">
        <TermInfo xmlns="http://schemas.microsoft.com/office/infopath/2007/PartnerControls">
          <TermName xmlns="http://schemas.microsoft.com/office/infopath/2007/PartnerControls">Official</TermName>
          <TermId xmlns="http://schemas.microsoft.com/office/infopath/2007/PartnerControls">0c3401bb-744b-4660-997f-fc50d910db48</TermId>
        </TermInfo>
      </Terms>
    </b9c42a306c8b47fcbaf8a41a71352f3a>
    <TaxCatchAll xmlns="8485635d-cf54-460b-8438-0e2015e08040">
      <Value>5</Value>
      <Value>4</Value>
      <Value>3</Value>
      <Value>2</Value>
    </TaxCatchAll>
    <HMT_DocumentTypeHTField0 xmlns="8485635d-cf54-460b-8438-0e2015e08040">
      <Terms xmlns="http://schemas.microsoft.com/office/infopath/2007/PartnerControls"/>
    </HMT_DocumentTypeHTField0>
    <HMT_TeamHTField0 xmlns="8485635d-cf54-460b-8438-0e2015e08040">
      <Terms xmlns="http://schemas.microsoft.com/office/infopath/2007/PartnerControls">
        <TermInfo xmlns="http://schemas.microsoft.com/office/infopath/2007/PartnerControls">
          <TermName xmlns="http://schemas.microsoft.com/office/infopath/2007/PartnerControls">Group Finance</TermName>
          <TermId xmlns="http://schemas.microsoft.com/office/infopath/2007/PartnerControls">d51ed9f9-7a79-482f-b397-4ff410a3a24c</TermId>
        </TermInfo>
      </Terms>
    </HMT_TeamHTField0>
    <HMT_GroupHTField0 xmlns="8485635d-cf54-460b-8438-0e2015e08040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Corporate Centre</TermName>
          <TermId xmlns="http://schemas.microsoft.com/office/infopath/2007/PartnerControls">3a82a502-41d5-4d4c-ba50-c5def56f6a59</TermId>
        </TermInfo>
      </Terms>
    </HMT_GroupHTField0>
    <HMT_CategoryHTField0 xmlns="8485635d-cf54-460b-8438-0e2015e08040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Corporate Document Types</TermName>
          <TermId xmlns="http://schemas.microsoft.com/office/infopath/2007/PartnerControls">9cae1664-647a-4060-a444-c5420aa89dfd</TermId>
        </TermInfo>
      </Terms>
    </HMT_CategoryHTField0>
    <_dlc_DocId xmlns="8485635d-cf54-460b-8438-0e2015e08040">HMTCCGFIN-1227529184-20887</_dlc_DocId>
    <_dlc_DocIdUrl xmlns="8485635d-cf54-460b-8438-0e2015e08040">
      <Url>https://tris42.sharepoint.com/sites/hmt_is_ccgfin/_layouts/15/DocIdRedir.aspx?ID=HMTCCGFIN-1227529184-20887</Url>
      <Description>HMTCCGFIN-1227529184-20887</Description>
    </_dlc_DocIdUrl>
    <HMT_ClosedbyOrig xmlns="8485635d-cf54-460b-8438-0e2015e08040">
      <UserInfo>
        <DisplayName/>
        <AccountId xsi:nil="true"/>
        <AccountType/>
      </UserInfo>
    </HMT_ClosedbyOrig>
    <HMT_ClosedOn xmlns="8485635d-cf54-460b-8438-0e2015e08040" xsi:nil="true"/>
    <HMT_LegacyModifiedBy xmlns="8485635d-cf54-460b-8438-0e2015e08040" xsi:nil="true"/>
    <HMT_Topic xmlns="8485635d-cf54-460b-8438-0e2015e08040">HM Treasurys Supply Estimates</HMT_Topic>
    <HMT_ArchivedOn xmlns="8485635d-cf54-460b-8438-0e2015e08040" xsi:nil="true"/>
    <HMT_LegacyCreatedBy xmlns="8485635d-cf54-460b-8438-0e2015e08040" xsi:nil="true"/>
    <HMT_Record xmlns="8485635d-cf54-460b-8438-0e2015e08040">true</HMT_Record>
    <HMT_LegacySensitive xmlns="8485635d-cf54-460b-8438-0e2015e08040">false</HMT_LegacySensitive>
    <HMT_LegacyItemID xmlns="8485635d-cf54-460b-8438-0e2015e08040" xsi:nil="true"/>
    <HMT_ClosedBy xmlns="8485635d-cf54-460b-8438-0e2015e08040">
      <UserInfo>
        <DisplayName/>
        <AccountId xsi:nil="true"/>
        <AccountType/>
      </UserInfo>
    </HMT_ClosedBy>
    <HMT_SubTopic xmlns="8485635d-cf54-460b-8438-0e2015e08040">2020-21</HMT_SubTopic>
    <HMT_Theme xmlns="8485635d-cf54-460b-8438-0e2015e08040">Financial accounts</HMT_Theme>
    <HMT_DeletedOn xmlns="8485635d-cf54-460b-8438-0e2015e08040" xsi:nil="true"/>
    <HMT_LegacyOrigSource xmlns="8485635d-cf54-460b-8438-0e2015e08040" xsi:nil="true"/>
    <HMT_ClosedArchive xmlns="8485635d-cf54-460b-8438-0e2015e08040">false</HMT_ClosedArchive>
    <HMT_ClosedOnOrig xmlns="8485635d-cf54-460b-8438-0e2015e08040" xsi:nil="true"/>
    <HMT_ArchivedBy xmlns="8485635d-cf54-460b-8438-0e2015e08040">
      <UserInfo>
        <DisplayName/>
        <AccountId xsi:nil="true"/>
        <AccountType/>
      </UserInfo>
    </HMT_ArchivedBy>
    <HMT_LegacyRecord xmlns="8485635d-cf54-460b-8438-0e2015e08040">false</HMT_LegacyRecord>
    <HMT_Audit xmlns="8485635d-cf54-460b-8438-0e2015e08040" xsi:nil="true"/>
    <HMT_LegacyExtRef xmlns="8485635d-cf54-460b-8438-0e2015e08040" xsi:nil="true"/>
    <HMT_SubTeamHTField0 xmlns="8485635d-cf54-460b-8438-0e2015e08040">
      <Terms xmlns="http://schemas.microsoft.com/office/infopath/2007/PartnerControls"/>
    </HMT_SubTeamHTField0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HMT Document" ma:contentTypeID="0x010100F3DA492754083E45834DB37B66A75980006056B19FD632A344ADA2835388A812B9" ma:contentTypeVersion="8" ma:contentTypeDescription="Create an InfoStore Document" ma:contentTypeScope="" ma:versionID="e8bc794e07f76f658f1111a2da509b3b">
  <xsd:schema xmlns:xsd="http://www.w3.org/2001/XMLSchema" xmlns:xs="http://www.w3.org/2001/XMLSchema" xmlns:p="http://schemas.microsoft.com/office/2006/metadata/properties" xmlns:ns1="http://schemas.microsoft.com/sharepoint/v3" xmlns:ns2="8485635d-cf54-460b-8438-0e2015e08040" xmlns:ns3="21b07087-7ae1-4fdc-8828-8f60a5a4f753" targetNamespace="http://schemas.microsoft.com/office/2006/metadata/properties" ma:root="true" ma:fieldsID="93a7b5c32a64d280c0e4101c5bf14e92" ns1:_="" ns2:_="" ns3:_="">
    <xsd:import namespace="http://schemas.microsoft.com/sharepoint/v3"/>
    <xsd:import namespace="8485635d-cf54-460b-8438-0e2015e08040"/>
    <xsd:import namespace="21b07087-7ae1-4fdc-8828-8f60a5a4f753"/>
    <xsd:element name="properties">
      <xsd:complexType>
        <xsd:sequence>
          <xsd:element name="documentManagement">
            <xsd:complexType>
              <xsd:all>
                <xsd:element ref="ns1:dlc_EmailSubject" minOccurs="0"/>
                <xsd:element ref="ns1:dlc_EmailMailbox" minOccurs="0"/>
                <xsd:element ref="ns1:dlc_EmailTo" minOccurs="0"/>
                <xsd:element ref="ns1:dlc_EmailFrom" minOccurs="0"/>
                <xsd:element ref="ns1:dlc_EmailCC" minOccurs="0"/>
                <xsd:element ref="ns1:dlc_EmailBCC" minOccurs="0"/>
                <xsd:element ref="ns1:dlc_EmailSentUTC" minOccurs="0"/>
                <xsd:element ref="ns1:dlc_EmailReceivedUTC" minOccurs="0"/>
                <xsd:element ref="ns2:HMT_DocumentTypeHTField0" minOccurs="0"/>
                <xsd:element ref="ns2:HMT_Record" minOccurs="0"/>
                <xsd:element ref="ns2:HMT_GroupHTField0" minOccurs="0"/>
                <xsd:element ref="ns2:HMT_TeamHTField0" minOccurs="0"/>
                <xsd:element ref="ns2:HMT_SubTeamHTField0" minOccurs="0"/>
                <xsd:element ref="ns2:HMT_Theme" minOccurs="0"/>
                <xsd:element ref="ns2:HMT_Topic" minOccurs="0"/>
                <xsd:element ref="ns2:HMT_SubTopic" minOccurs="0"/>
                <xsd:element ref="ns2:HMT_CategoryHTField0" minOccurs="0"/>
                <xsd:element ref="ns2:HMT_ClosedOn" minOccurs="0"/>
                <xsd:element ref="ns2:HMT_DeletedOn" minOccurs="0"/>
                <xsd:element ref="ns2:HMT_ArchivedOn" minOccurs="0"/>
                <xsd:element ref="ns2:HMT_LegacyItemID" minOccurs="0"/>
                <xsd:element ref="ns2:HMT_LegacyCreatedBy" minOccurs="0"/>
                <xsd:element ref="ns2:HMT_LegacyModifiedBy" minOccurs="0"/>
                <xsd:element ref="ns2:HMT_LegacyOrigSource" minOccurs="0"/>
                <xsd:element ref="ns2:HMT_LegacyExtRef" minOccurs="0"/>
                <xsd:element ref="ns2:HMT_LegacySensitive" minOccurs="0"/>
                <xsd:element ref="ns2:HMT_LegacyRecord" minOccurs="0"/>
                <xsd:element ref="ns2:HMT_Audit" minOccurs="0"/>
                <xsd:element ref="ns2:HMT_ClosedBy" minOccurs="0"/>
                <xsd:element ref="ns2:HMT_ArchivedBy" minOccurs="0"/>
                <xsd:element ref="ns2:HMT_ClosedArchive" minOccurs="0"/>
                <xsd:element ref="ns2:HMT_ClosedOnOrig" minOccurs="0"/>
                <xsd:element ref="ns2:HMT_ClosedbyOrig" minOccurs="0"/>
                <xsd:element ref="ns2:_dlc_DocIdUrl" minOccurs="0"/>
                <xsd:element ref="ns2:TaxCatchAllLabel" minOccurs="0"/>
                <xsd:element ref="ns2:TaxCatchAll" minOccurs="0"/>
                <xsd:element ref="ns2:b9c42a306c8b47fcbaf8a41a71352f3a" minOccurs="0"/>
                <xsd:element ref="ns2:_dlc_DocId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lc_EmailSubject" ma:index="0" nillable="true" ma:displayName="Subject" ma:internalName="dlc_EmailSubject">
      <xsd:simpleType>
        <xsd:restriction base="dms:Text">
          <xsd:maxLength value="255"/>
        </xsd:restriction>
      </xsd:simpleType>
    </xsd:element>
    <xsd:element name="dlc_EmailMailbox" ma:index="1" nillable="true" ma:displayName="Submitter" ma:description="" ma:internalName="dlc_EmailMailbox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lc_EmailTo" ma:index="2" nillable="true" ma:displayName="To" ma:internalName="dlc_EmailTo">
      <xsd:simpleType>
        <xsd:restriction base="dms:Text">
          <xsd:maxLength value="255"/>
        </xsd:restriction>
      </xsd:simpleType>
    </xsd:element>
    <xsd:element name="dlc_EmailFrom" ma:index="3" nillable="true" ma:displayName="From" ma:internalName="dlc_EmailFrom">
      <xsd:simpleType>
        <xsd:restriction base="dms:Text">
          <xsd:maxLength value="255"/>
        </xsd:restriction>
      </xsd:simpleType>
    </xsd:element>
    <xsd:element name="dlc_EmailCC" ma:index="4" nillable="true" ma:displayName="CC" ma:internalName="dlc_EmailCC">
      <xsd:simpleType>
        <xsd:restriction base="dms:Note">
          <xsd:maxLength value="1024"/>
        </xsd:restriction>
      </xsd:simpleType>
    </xsd:element>
    <xsd:element name="dlc_EmailBCC" ma:index="5" nillable="true" ma:displayName="BCC" ma:internalName="dlc_EmailBCC">
      <xsd:simpleType>
        <xsd:restriction base="dms:Note">
          <xsd:maxLength value="1024"/>
        </xsd:restriction>
      </xsd:simpleType>
    </xsd:element>
    <xsd:element name="dlc_EmailSentUTC" ma:index="6" nillable="true" ma:displayName="Date Sent" ma:internalName="dlc_EmailSentUTC">
      <xsd:simpleType>
        <xsd:restriction base="dms:DateTime"/>
      </xsd:simpleType>
    </xsd:element>
    <xsd:element name="dlc_EmailReceivedUTC" ma:index="7" nillable="true" ma:displayName="Date Received" ma:internalName="dlc_EmailReceivedUTC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85635d-cf54-460b-8438-0e2015e08040" elementFormDefault="qualified">
    <xsd:import namespace="http://schemas.microsoft.com/office/2006/documentManagement/types"/>
    <xsd:import namespace="http://schemas.microsoft.com/office/infopath/2007/PartnerControls"/>
    <xsd:element name="HMT_DocumentTypeHTField0" ma:index="9" nillable="true" ma:taxonomy="true" ma:internalName="HMT_DocumentTypeHTField0" ma:taxonomyFieldName="HMT_DocumentType" ma:displayName="Document Type" ma:indexed="true" ma:default="-1;#Other|c871d64c-a333-451d-b49a-28a9a74c0368" ma:fieldId="{64e205a0-0872-4e26-9aef-64ca7bdb5848}" ma:sspId="9002b6cd-6bc3-456d-8dd0-19fe32dddaf9" ma:termSetId="b6f1e53f-947f-4b4b-98bb-41ceeb10f910" ma:anchorId="9cae1664-647a-4060-a444-c5420aa89dfd" ma:open="false" ma:isKeyword="false">
      <xsd:complexType>
        <xsd:sequence>
          <xsd:element ref="pc:Terms" minOccurs="0" maxOccurs="1"/>
        </xsd:sequence>
      </xsd:complexType>
    </xsd:element>
    <xsd:element name="HMT_Record" ma:index="10" nillable="true" ma:displayName="Record" ma:description="Is this document a record?" ma:hidden="true" ma:internalName="HMT_Record" ma:readOnly="true">
      <xsd:simpleType>
        <xsd:restriction base="dms:Boolean"/>
      </xsd:simpleType>
    </xsd:element>
    <xsd:element name="HMT_GroupHTField0" ma:index="12" nillable="true" ma:taxonomy="true" ma:internalName="HMT_GroupHTField0" ma:taxonomyFieldName="HMT_Group" ma:displayName="Organisation unit" ma:indexed="true" ma:readOnly="true" ma:default="" ma:fieldId="{0727aac2-e220-4289-aa2b-5b6dcdadae03}" ma:sspId="9002b6cd-6bc3-456d-8dd0-19fe32dddaf9" ma:termSetId="bfb00256-4f71-4b34-808b-e2a5e274e13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MT_TeamHTField0" ma:index="14" nillable="true" ma:taxonomy="true" ma:internalName="HMT_TeamHTField0" ma:taxonomyFieldName="HMT_Team" ma:displayName="Team" ma:indexed="true" ma:readOnly="true" ma:default="" ma:fieldId="{2eefa5c6-211a-4a5e-9a50-7e1c1c1599ef}" ma:sspId="9002b6cd-6bc3-456d-8dd0-19fe32dddaf9" ma:termSetId="bfb00256-4f71-4b34-808b-e2a5e274e13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MT_SubTeamHTField0" ma:index="16" nillable="true" ma:taxonomy="true" ma:internalName="HMT_SubTeamHTField0" ma:taxonomyFieldName="HMT_SubTeam" ma:displayName="Sub Team" ma:indexed="true" ma:readOnly="true" ma:default="" ma:fieldId="{1b8bc039-1a2e-4089-a24d-47de9e4a6672}" ma:sspId="9002b6cd-6bc3-456d-8dd0-19fe32dddaf9" ma:termSetId="bfb00256-4f71-4b34-808b-e2a5e274e13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MT_Theme" ma:index="17" nillable="true" ma:displayName="Library" ma:description="Document library theme" ma:hidden="true" ma:internalName="HMT_Theme" ma:readOnly="true">
      <xsd:simpleType>
        <xsd:restriction base="dms:Text"/>
      </xsd:simpleType>
    </xsd:element>
    <xsd:element name="HMT_Topic" ma:index="18" nillable="true" ma:displayName="Topic" ma:description="Topic" ma:hidden="true" ma:internalName="HMT_Topic" ma:readOnly="true">
      <xsd:simpleType>
        <xsd:restriction base="dms:Text"/>
      </xsd:simpleType>
    </xsd:element>
    <xsd:element name="HMT_SubTopic" ma:index="19" nillable="true" ma:displayName="Sub Topic" ma:description="Sub topic" ma:hidden="true" ma:internalName="HMT_SubTopic" ma:readOnly="true">
      <xsd:simpleType>
        <xsd:restriction base="dms:Text"/>
      </xsd:simpleType>
    </xsd:element>
    <xsd:element name="HMT_CategoryHTField0" ma:index="21" nillable="true" ma:taxonomy="true" ma:internalName="HMT_CategoryHTField0" ma:taxonomyFieldName="HMT_Category" ma:displayName="Category" ma:indexed="true" ma:readOnly="true" ma:default="" ma:fieldId="{03bf77b0-a02d-47ea-8bec-4fb357d1f3ee}" ma:sspId="9002b6cd-6bc3-456d-8dd0-19fe32dddaf9" ma:termSetId="b6f1e53f-947f-4b4b-98bb-41ceeb10f9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MT_ClosedOn" ma:index="23" nillable="true" ma:displayName="Closed On" ma:description="The date this item was closed on" ma:format="DateTime" ma:hidden="true" ma:internalName="HMT_ClosedOn" ma:readOnly="true">
      <xsd:simpleType>
        <xsd:restriction base="dms:DateTime"/>
      </xsd:simpleType>
    </xsd:element>
    <xsd:element name="HMT_DeletedOn" ma:index="24" nillable="true" ma:displayName="Deleted On" ma:description="The date this item was deleted on" ma:format="DateTime" ma:hidden="true" ma:internalName="HMT_DeletedOn" ma:readOnly="true">
      <xsd:simpleType>
        <xsd:restriction base="dms:DateTime"/>
      </xsd:simpleType>
    </xsd:element>
    <xsd:element name="HMT_ArchivedOn" ma:index="25" nillable="true" ma:displayName="Archived On" ma:description="The date this item was archived on" ma:format="DateTime" ma:hidden="true" ma:internalName="HMT_ArchivedOn" ma:readOnly="true">
      <xsd:simpleType>
        <xsd:restriction base="dms:DateTime"/>
      </xsd:simpleType>
    </xsd:element>
    <xsd:element name="HMT_LegacyItemID" ma:index="26" nillable="true" ma:displayName="Legacy Item ID" ma:hidden="true" ma:internalName="HMT_LegacyItemID" ma:readOnly="true">
      <xsd:simpleType>
        <xsd:restriction base="dms:Text"/>
      </xsd:simpleType>
    </xsd:element>
    <xsd:element name="HMT_LegacyCreatedBy" ma:index="27" nillable="true" ma:displayName="Legacy Created By" ma:hidden="true" ma:internalName="HMT_LegacyCreatedBy" ma:readOnly="true">
      <xsd:simpleType>
        <xsd:restriction base="dms:Text"/>
      </xsd:simpleType>
    </xsd:element>
    <xsd:element name="HMT_LegacyModifiedBy" ma:index="28" nillable="true" ma:displayName="Legacy Modified By" ma:hidden="true" ma:internalName="HMT_LegacyModifiedBy" ma:readOnly="true">
      <xsd:simpleType>
        <xsd:restriction base="dms:Text"/>
      </xsd:simpleType>
    </xsd:element>
    <xsd:element name="HMT_LegacyOrigSource" ma:index="29" nillable="true" ma:displayName="Original Source" ma:hidden="true" ma:internalName="HMT_LegacyOrigSource" ma:readOnly="true">
      <xsd:simpleType>
        <xsd:restriction base="dms:Text"/>
      </xsd:simpleType>
    </xsd:element>
    <xsd:element name="HMT_LegacyExtRef" ma:index="30" nillable="true" ma:displayName="External Reference" ma:hidden="true" ma:internalName="HMT_LegacyExtRef" ma:readOnly="true">
      <xsd:simpleType>
        <xsd:restriction base="dms:Text"/>
      </xsd:simpleType>
    </xsd:element>
    <xsd:element name="HMT_LegacySensitive" ma:index="31" nillable="true" ma:displayName="Sensitive Item" ma:default="0" ma:hidden="true" ma:internalName="HMT_LegacySensitive" ma:readOnly="true">
      <xsd:simpleType>
        <xsd:restriction base="dms:Boolean"/>
      </xsd:simpleType>
    </xsd:element>
    <xsd:element name="HMT_LegacyRecord" ma:index="32" nillable="true" ma:displayName="Legacy Record" ma:default="0" ma:hidden="true" ma:internalName="HMT_LegacyRecord" ma:readOnly="true">
      <xsd:simpleType>
        <xsd:restriction base="dms:Boolean"/>
      </xsd:simpleType>
    </xsd:element>
    <xsd:element name="HMT_Audit" ma:index="33" nillable="true" ma:displayName="Audit Log" ma:description="Audit Log" ma:internalName="HMT_Audit" ma:readOnly="true">
      <xsd:simpleType>
        <xsd:restriction base="dms:Note">
          <xsd:maxLength value="255"/>
        </xsd:restriction>
      </xsd:simpleType>
    </xsd:element>
    <xsd:element name="HMT_ClosedBy" ma:index="34" nillable="true" ma:displayName="Closed By" ma:description="Who closed this item" ma:hidden="true" ma:list="UserInfo" ma:internalName="HMT_Closed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HMT_ArchivedBy" ma:index="35" nillable="true" ma:displayName="Archived By" ma:description="Who archived this item" ma:hidden="true" ma:list="UserInfo" ma:internalName="HMT_Archived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HMT_ClosedArchive" ma:index="36" nillable="true" ma:displayName="Closed Archive" ma:default="0" ma:description="Item sent to closed archive" ma:hidden="true" ma:internalName="HMT_ClosedArchive" ma:readOnly="true">
      <xsd:simpleType>
        <xsd:restriction base="dms:Boolean"/>
      </xsd:simpleType>
    </xsd:element>
    <xsd:element name="HMT_ClosedOnOrig" ma:index="37" nillable="true" ma:displayName="Original Closed On" ma:description="The date this item was originally closed on" ma:format="DateTime" ma:hidden="true" ma:internalName="HMT_ClosedOnOrig" ma:readOnly="true">
      <xsd:simpleType>
        <xsd:restriction base="dms:DateTime"/>
      </xsd:simpleType>
    </xsd:element>
    <xsd:element name="HMT_ClosedbyOrig" ma:index="38" nillable="true" ma:displayName="Original Closed By" ma:description="Who originally closed this item" ma:hidden="true" ma:list="UserInfo" ma:internalName="HMT_ClosedbyOrig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dlc_DocIdUrl" ma:index="46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TaxCatchAllLabel" ma:index="47" nillable="true" ma:displayName="Taxonomy Catch All Column1" ma:hidden="true" ma:list="{ae6bf487-72db-4a1b-ab4b-ad1f53848f6e}" ma:internalName="TaxCatchAllLabel" ma:readOnly="true" ma:showField="CatchAllDataLabel" ma:web="8485635d-cf54-460b-8438-0e2015e080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48" nillable="true" ma:displayName="Taxonomy Catch All Column" ma:hidden="true" ma:list="{ae6bf487-72db-4a1b-ab4b-ad1f53848f6e}" ma:internalName="TaxCatchAll" ma:showField="CatchAllData" ma:web="8485635d-cf54-460b-8438-0e2015e080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b9c42a306c8b47fcbaf8a41a71352f3a" ma:index="49" nillable="true" ma:taxonomy="true" ma:internalName="b9c42a306c8b47fcbaf8a41a71352f3a" ma:taxonomyFieldName="HMT_Classification" ma:displayName="Classification" ma:indexed="true" ma:readOnly="true" ma:default="" ma:fieldId="{b9c42a30-6c8b-47fc-baf8-a41a71352f3a}" ma:sspId="9002b6cd-6bc3-456d-8dd0-19fe32dddaf9" ma:termSetId="7a69d7dc-39ad-4ce6-95e5-a2714f1574d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" ma:index="50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PersistId" ma:index="51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5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5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b07087-7ae1-4fdc-8828-8f60a5a4f7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5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5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5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3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913BB62-1D8E-4BE2-9D1E-5155D83EF940}">
  <ds:schemaRefs>
    <ds:schemaRef ds:uri="http://purl.org/dc/elements/1.1/"/>
    <ds:schemaRef ds:uri="http://schemas.microsoft.com/office/2006/metadata/properties"/>
    <ds:schemaRef ds:uri="21b07087-7ae1-4fdc-8828-8f60a5a4f753"/>
    <ds:schemaRef ds:uri="http://schemas.microsoft.com/sharepoint/v3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purl.org/dc/dcmitype/"/>
    <ds:schemaRef ds:uri="http://schemas.microsoft.com/office/2006/documentManagement/types"/>
    <ds:schemaRef ds:uri="8485635d-cf54-460b-8438-0e2015e08040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30EC550-ECD8-4B08-B890-55E6D52E200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0603A2-015A-4007-8197-321ACF583B1A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3B216485-2F6D-4BCD-BD4F-00D60C530A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485635d-cf54-460b-8438-0e2015e08040"/>
    <ds:schemaRef ds:uri="21b07087-7ae1-4fdc-8828-8f60a5a4f7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 Table A (i)</vt:lpstr>
      <vt:lpstr>Table A (ii)</vt:lpstr>
      <vt:lpstr>Table B</vt:lpstr>
      <vt:lpstr>Sheet2</vt:lpstr>
      <vt:lpstr>Sheet3</vt:lpstr>
      <vt:lpstr>' Table A (i)'!Print_Area</vt:lpstr>
      <vt:lpstr>'Table A (ii)'!Print_Area</vt:lpstr>
      <vt:lpstr>'Table B'!Print_Area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HM Treasury 2020-21 Main Estimate memorandum tables.xlsx</dc:title>
  <dc:subject/>
  <dc:creator>HONEYSETT, Larry</dc:creator>
  <cp:keywords/>
  <dc:description/>
  <cp:lastModifiedBy>Martin, George - HMT</cp:lastModifiedBy>
  <cp:revision/>
  <dcterms:created xsi:type="dcterms:W3CDTF">2018-08-16T09:16:02Z</dcterms:created>
  <dcterms:modified xsi:type="dcterms:W3CDTF">2020-05-04T15:43:25Z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0x010100F3DA492754083E45834DB37B66A75980006056B19FD632A344ADA2835388A812B9</vt:lpwstr>
  </property>
  <property fmtid="{D5CDD505-2E9C-101B-9397-08002B2CF9AE}" pid="3" name="HMT_DocumentType">
    <vt:lpwstr/>
  </property>
  <property fmtid="{D5CDD505-2E9C-101B-9397-08002B2CF9AE}" pid="4" name="_dlc_policyId">
    <vt:lpwstr/>
  </property>
  <property fmtid="{D5CDD505-2E9C-101B-9397-08002B2CF9AE}" pid="5" name="ItemRetentionFormula">
    <vt:lpwstr/>
  </property>
  <property fmtid="{D5CDD505-2E9C-101B-9397-08002B2CF9AE}" pid="6" name="_dlc_DocIdItemGuid">
    <vt:lpwstr>d5afcf4b-5db4-42b4-b262-b3b839a3486a</vt:lpwstr>
  </property>
  <property fmtid="{D5CDD505-2E9C-101B-9397-08002B2CF9AE}" pid="7" name="HMT_Group">
    <vt:lpwstr>2;#Corporate Centre|3a82a502-41d5-4d4c-ba50-c5def56f6a59</vt:lpwstr>
  </property>
  <property fmtid="{D5CDD505-2E9C-101B-9397-08002B2CF9AE}" pid="8" name="HMT_Topic">
    <vt:lpwstr>943;#HM Treasurys Supply Estimates|2c39ca04-7ff6-4b05-b1d8-9675df32aa6f</vt:lpwstr>
  </property>
  <property fmtid="{D5CDD505-2E9C-101B-9397-08002B2CF9AE}" pid="9" name="HMT_Category">
    <vt:lpwstr>4;#Corporate Document Types|9cae1664-647a-4060-a444-c5420aa89dfd</vt:lpwstr>
  </property>
  <property fmtid="{D5CDD505-2E9C-101B-9397-08002B2CF9AE}" pid="10" name="HMT_Classification">
    <vt:lpwstr>5;#Official|0c3401bb-744b-4660-997f-fc50d910db48</vt:lpwstr>
  </property>
  <property fmtid="{D5CDD505-2E9C-101B-9397-08002B2CF9AE}" pid="11" name="HMT_Theme">
    <vt:lpwstr>942;#Financial accounts|2eed9138-2c55-40b8-8d0d-0c4cab761b8e</vt:lpwstr>
  </property>
  <property fmtid="{D5CDD505-2E9C-101B-9397-08002B2CF9AE}" pid="12" name="HMT_SubTopic">
    <vt:lpwstr>9226;#2019-20|852bace4-e9e0-4b47-88d7-e731a8296b05</vt:lpwstr>
  </property>
  <property fmtid="{D5CDD505-2E9C-101B-9397-08002B2CF9AE}" pid="13" name="HMT_Team">
    <vt:lpwstr>3;#Group Finance|d51ed9f9-7a79-482f-b397-4ff410a3a24c</vt:lpwstr>
  </property>
  <property fmtid="{D5CDD505-2E9C-101B-9397-08002B2CF9AE}" pid="14" name="LINKTEK-ID-FILE">
    <vt:lpwstr>0172-E002-3546-D6FE</vt:lpwstr>
  </property>
  <property fmtid="{D5CDD505-2E9C-101B-9397-08002B2CF9AE}" pid="15" name="g727aac2e2204289aa2b5b6dcdadae03">
    <vt:lpwstr>Corporate Centre|3a82a502-41d5-4d4c-ba50-c5def56f6a59</vt:lpwstr>
  </property>
  <property fmtid="{D5CDD505-2E9C-101B-9397-08002B2CF9AE}" pid="16" name="b4fdd2ce4232490396aa344e31f74d8e">
    <vt:lpwstr/>
  </property>
  <property fmtid="{D5CDD505-2E9C-101B-9397-08002B2CF9AE}" pid="17" name="m4e205a008724e269aef64ca7bdb5848">
    <vt:lpwstr>Other|c871d64c-a333-451d-b49a-28a9a74c0368</vt:lpwstr>
  </property>
  <property fmtid="{D5CDD505-2E9C-101B-9397-08002B2CF9AE}" pid="18" name="d3acaa1fb1fd45d69e6498ce1656c037">
    <vt:lpwstr/>
  </property>
  <property fmtid="{D5CDD505-2E9C-101B-9397-08002B2CF9AE}" pid="19" name="g3bf77b0a02d47ea8bec4fb357d1f3ee">
    <vt:lpwstr>Corporate Document Types|9cae1664-647a-4060-a444-c5420aa89dfd</vt:lpwstr>
  </property>
  <property fmtid="{D5CDD505-2E9C-101B-9397-08002B2CF9AE}" pid="20" name="_dlc_Exempt">
    <vt:bool>false</vt:bool>
  </property>
  <property fmtid="{D5CDD505-2E9C-101B-9397-08002B2CF9AE}" pid="21" name="HMT_FolderOrderText">
    <vt:lpwstr/>
  </property>
  <property fmtid="{D5CDD505-2E9C-101B-9397-08002B2CF9AE}" pid="22" name="HMT_SubTeam">
    <vt:lpwstr/>
  </property>
  <property fmtid="{D5CDD505-2E9C-101B-9397-08002B2CF9AE}" pid="23" name="jc76c0d69b0a44309f7bb16407c92353">
    <vt:lpwstr/>
  </property>
  <property fmtid="{D5CDD505-2E9C-101B-9397-08002B2CF9AE}" pid="24" name="ieefa5c6211a4a5e9a507e1c1c1599ef">
    <vt:lpwstr>Group Finance|d51ed9f9-7a79-482f-b397-4ff410a3a24c</vt:lpwstr>
  </property>
  <property fmtid="{D5CDD505-2E9C-101B-9397-08002B2CF9AE}" pid="25" name="HMT_Pending">
    <vt:bool>false</vt:bool>
  </property>
  <property fmtid="{D5CDD505-2E9C-101B-9397-08002B2CF9AE}" pid="26" name="HMT_Review">
    <vt:bool>false</vt:bool>
  </property>
  <property fmtid="{D5CDD505-2E9C-101B-9397-08002B2CF9AE}" pid="27" name="IconOverlay">
    <vt:lpwstr/>
  </property>
  <property fmtid="{D5CDD505-2E9C-101B-9397-08002B2CF9AE}" pid="28" name="b9c42a306c8b47fcbaf8a41a71352f3a0">
    <vt:lpwstr>Official|0c3401bb-744b-4660-997f-fc50d910db48</vt:lpwstr>
  </property>
  <property fmtid="{D5CDD505-2E9C-101B-9397-08002B2CF9AE}" pid="29" name="URL">
    <vt:lpwstr/>
  </property>
  <property fmtid="{D5CDD505-2E9C-101B-9397-08002B2CF9AE}" pid="30" name="HMT_Comments">
    <vt:lpwstr/>
  </property>
  <property fmtid="{D5CDD505-2E9C-101B-9397-08002B2CF9AE}" pid="31" name="HMT_ArchiveReqBy">
    <vt:lpwstr/>
  </property>
  <property fmtid="{D5CDD505-2E9C-101B-9397-08002B2CF9AE}" pid="32" name="HMT_Note">
    <vt:lpwstr/>
  </property>
  <property fmtid="{D5CDD505-2E9C-101B-9397-08002B2CF9AE}" pid="33" name="hb8bc0391a2e4089a24d47de9e4a6672">
    <vt:lpwstr/>
  </property>
</Properties>
</file>